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693" sheetId="4" r:id="rId1"/>
    <sheet name="169" sheetId="5" r:id="rId2"/>
  </sheets>
  <definedNames>
    <definedName name="_xlnm._FilterDatabase" localSheetId="1" hidden="1">'169'!$A$2:$W$9</definedName>
    <definedName name="_xlnm._FilterDatabase" localSheetId="0" hidden="1">'693'!$A$2:$W$131</definedName>
    <definedName name="OLE_LINK1" localSheetId="1">'169'!#REF!</definedName>
    <definedName name="OLE_LINK1" localSheetId="0">'693'!$D$66</definedName>
  </definedNames>
  <calcPr calcId="162913"/>
</workbook>
</file>

<file path=xl/calcChain.xml><?xml version="1.0" encoding="utf-8"?>
<calcChain xmlns="http://schemas.openxmlformats.org/spreadsheetml/2006/main">
  <c r="W84" i="4" l="1"/>
  <c r="W85" i="4"/>
  <c r="W86" i="4"/>
  <c r="W87" i="4"/>
  <c r="W88" i="4"/>
  <c r="W89" i="4"/>
  <c r="W90" i="4"/>
  <c r="W83" i="4"/>
  <c r="W65" i="4"/>
  <c r="W66" i="4"/>
  <c r="W67" i="4"/>
  <c r="W68" i="4"/>
  <c r="W69" i="4"/>
  <c r="W70" i="4"/>
  <c r="W71" i="4"/>
  <c r="W64" i="4"/>
  <c r="V63" i="4"/>
  <c r="F34" i="4" l="1"/>
  <c r="X44" i="4" l="1"/>
  <c r="X45" i="4"/>
  <c r="X46" i="4"/>
  <c r="X33" i="4"/>
  <c r="X32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/>
  <c r="R9" i="5"/>
  <c r="S9" i="5" s="1"/>
  <c r="R8" i="5"/>
  <c r="S8" i="5" s="1"/>
  <c r="R7" i="5"/>
  <c r="S7" i="5" s="1"/>
  <c r="R6" i="5"/>
  <c r="S6" i="5" s="1"/>
  <c r="T3" i="5"/>
  <c r="E3" i="5"/>
  <c r="U131" i="4"/>
  <c r="U128" i="4"/>
  <c r="U123" i="4"/>
  <c r="U119" i="4"/>
  <c r="U117" i="4" s="1"/>
  <c r="U118" i="4"/>
  <c r="U111" i="4"/>
  <c r="U105" i="4"/>
  <c r="U98" i="4"/>
  <c r="U91" i="4"/>
  <c r="U82" i="4"/>
  <c r="U72" i="4"/>
  <c r="U63" i="4"/>
  <c r="U54" i="4"/>
  <c r="U53" i="4"/>
  <c r="U52" i="4"/>
  <c r="U46" i="4"/>
  <c r="U45" i="4"/>
  <c r="U44" i="4"/>
  <c r="U43" i="4"/>
  <c r="U34" i="4"/>
  <c r="U33" i="4"/>
  <c r="U32" i="4"/>
  <c r="U31" i="4"/>
  <c r="U25" i="4"/>
  <c r="U19" i="4"/>
  <c r="U12" i="4"/>
  <c r="U4" i="4"/>
  <c r="W131" i="4"/>
  <c r="V131" i="4"/>
  <c r="T131" i="4"/>
  <c r="R132" i="4"/>
  <c r="S132" i="4" s="1"/>
  <c r="R133" i="4"/>
  <c r="S133" i="4"/>
  <c r="G131" i="4"/>
  <c r="H131" i="4"/>
  <c r="I131" i="4"/>
  <c r="J131" i="4"/>
  <c r="K131" i="4"/>
  <c r="L131" i="4"/>
  <c r="M131" i="4"/>
  <c r="N131" i="4"/>
  <c r="O131" i="4"/>
  <c r="P131" i="4"/>
  <c r="Q131" i="4"/>
  <c r="F131" i="4"/>
  <c r="W128" i="4"/>
  <c r="V128" i="4"/>
  <c r="T128" i="4"/>
  <c r="R129" i="4"/>
  <c r="S129" i="4" s="1"/>
  <c r="R130" i="4"/>
  <c r="S130" i="4" s="1"/>
  <c r="G128" i="4"/>
  <c r="H128" i="4"/>
  <c r="I128" i="4"/>
  <c r="J128" i="4"/>
  <c r="K128" i="4"/>
  <c r="L128" i="4"/>
  <c r="M128" i="4"/>
  <c r="N128" i="4"/>
  <c r="O128" i="4"/>
  <c r="P128" i="4"/>
  <c r="Q128" i="4"/>
  <c r="F128" i="4"/>
  <c r="W118" i="4"/>
  <c r="W119" i="4"/>
  <c r="W111" i="4"/>
  <c r="W98" i="4"/>
  <c r="W82" i="4"/>
  <c r="W72" i="4"/>
  <c r="W63" i="4"/>
  <c r="W32" i="4"/>
  <c r="W33" i="4"/>
  <c r="W34" i="4"/>
  <c r="W25" i="4"/>
  <c r="W19" i="4"/>
  <c r="W4" i="4"/>
  <c r="V4" i="4"/>
  <c r="V72" i="4"/>
  <c r="G72" i="4"/>
  <c r="H72" i="4"/>
  <c r="I72" i="4"/>
  <c r="J72" i="4"/>
  <c r="K72" i="4"/>
  <c r="L72" i="4"/>
  <c r="M72" i="4"/>
  <c r="N72" i="4"/>
  <c r="O72" i="4"/>
  <c r="P72" i="4"/>
  <c r="Q72" i="4"/>
  <c r="F72" i="4"/>
  <c r="R80" i="4"/>
  <c r="S80" i="4" s="1"/>
  <c r="R79" i="4"/>
  <c r="S79" i="4" s="1"/>
  <c r="R28" i="4"/>
  <c r="S28" i="4" s="1"/>
  <c r="G25" i="4"/>
  <c r="H25" i="4"/>
  <c r="I25" i="4"/>
  <c r="J25" i="4"/>
  <c r="K25" i="4"/>
  <c r="L25" i="4"/>
  <c r="M25" i="4"/>
  <c r="N25" i="4"/>
  <c r="O25" i="4"/>
  <c r="P25" i="4"/>
  <c r="Q25" i="4"/>
  <c r="F25" i="4"/>
  <c r="G4" i="4"/>
  <c r="H4" i="4"/>
  <c r="I4" i="4"/>
  <c r="J4" i="4"/>
  <c r="K4" i="4"/>
  <c r="L4" i="4"/>
  <c r="M4" i="4"/>
  <c r="N4" i="4"/>
  <c r="O4" i="4"/>
  <c r="P4" i="4"/>
  <c r="Q4" i="4"/>
  <c r="F4" i="4"/>
  <c r="R10" i="4"/>
  <c r="S10" i="4" s="1"/>
  <c r="R4" i="5" l="1"/>
  <c r="S4" i="5" s="1"/>
  <c r="R5" i="5"/>
  <c r="S5" i="5" s="1"/>
  <c r="F3" i="5"/>
  <c r="U3" i="4"/>
  <c r="W117" i="4"/>
  <c r="W31" i="4"/>
  <c r="G46" i="4"/>
  <c r="H46" i="4"/>
  <c r="I46" i="4"/>
  <c r="J46" i="4"/>
  <c r="K46" i="4"/>
  <c r="L46" i="4"/>
  <c r="M46" i="4"/>
  <c r="N46" i="4"/>
  <c r="O46" i="4"/>
  <c r="M45" i="4"/>
  <c r="N45" i="4"/>
  <c r="M32" i="4"/>
  <c r="N32" i="4"/>
  <c r="O32" i="4"/>
  <c r="M33" i="4"/>
  <c r="N33" i="4"/>
  <c r="O33" i="4"/>
  <c r="M34" i="4"/>
  <c r="N34" i="4"/>
  <c r="O34" i="4"/>
  <c r="R3" i="5" l="1"/>
  <c r="S3" i="5" s="1"/>
  <c r="W123" i="4" l="1"/>
  <c r="V45" i="4" l="1"/>
  <c r="W46" i="4"/>
  <c r="W45" i="4"/>
  <c r="W105" i="4"/>
  <c r="W91" i="4"/>
  <c r="W54" i="4" l="1"/>
  <c r="W44" i="4"/>
  <c r="W43" i="4"/>
  <c r="T117" i="4" l="1"/>
  <c r="T52" i="4"/>
  <c r="T43" i="4"/>
  <c r="T31" i="4"/>
  <c r="T3" i="4" s="1"/>
  <c r="V82" i="4"/>
  <c r="R90" i="4"/>
  <c r="R89" i="4"/>
  <c r="R88" i="4"/>
  <c r="R87" i="4"/>
  <c r="R86" i="4"/>
  <c r="R85" i="4"/>
  <c r="R84" i="4"/>
  <c r="R83" i="4"/>
  <c r="G82" i="4"/>
  <c r="H82" i="4"/>
  <c r="I82" i="4"/>
  <c r="J82" i="4"/>
  <c r="K82" i="4"/>
  <c r="L82" i="4"/>
  <c r="M82" i="4"/>
  <c r="N82" i="4"/>
  <c r="O82" i="4"/>
  <c r="P82" i="4"/>
  <c r="Q82" i="4"/>
  <c r="F82" i="4"/>
  <c r="S88" i="4" l="1"/>
  <c r="S85" i="4"/>
  <c r="S89" i="4"/>
  <c r="S86" i="4"/>
  <c r="S90" i="4"/>
  <c r="S84" i="4"/>
  <c r="W53" i="4"/>
  <c r="W52" i="4" s="1"/>
  <c r="W3" i="4" s="1"/>
  <c r="S83" i="4"/>
  <c r="S87" i="4"/>
  <c r="V119" i="4"/>
  <c r="G119" i="4"/>
  <c r="H119" i="4"/>
  <c r="I119" i="4"/>
  <c r="J119" i="4"/>
  <c r="K119" i="4"/>
  <c r="L119" i="4"/>
  <c r="M119" i="4"/>
  <c r="N119" i="4"/>
  <c r="O119" i="4"/>
  <c r="P119" i="4"/>
  <c r="Q119" i="4"/>
  <c r="F119" i="4"/>
  <c r="V98" i="4"/>
  <c r="G98" i="4"/>
  <c r="H98" i="4"/>
  <c r="I98" i="4"/>
  <c r="J98" i="4"/>
  <c r="K98" i="4"/>
  <c r="L98" i="4"/>
  <c r="M98" i="4"/>
  <c r="N98" i="4"/>
  <c r="O98" i="4"/>
  <c r="P98" i="4"/>
  <c r="Q98" i="4"/>
  <c r="F98" i="4"/>
  <c r="Q46" i="4"/>
  <c r="Q45" i="4"/>
  <c r="Q44" i="4"/>
  <c r="Q34" i="4"/>
  <c r="Q33" i="4"/>
  <c r="Q32" i="4"/>
  <c r="V12" i="4"/>
  <c r="G63" i="4"/>
  <c r="H63" i="4"/>
  <c r="I63" i="4"/>
  <c r="J63" i="4"/>
  <c r="K63" i="4"/>
  <c r="L63" i="4"/>
  <c r="M63" i="4"/>
  <c r="N63" i="4"/>
  <c r="O63" i="4"/>
  <c r="P63" i="4"/>
  <c r="Q63" i="4"/>
  <c r="F63" i="4"/>
  <c r="V53" i="4"/>
  <c r="G54" i="4"/>
  <c r="H54" i="4"/>
  <c r="I54" i="4"/>
  <c r="J54" i="4"/>
  <c r="K54" i="4"/>
  <c r="L54" i="4"/>
  <c r="M54" i="4"/>
  <c r="N54" i="4"/>
  <c r="O54" i="4"/>
  <c r="P54" i="4"/>
  <c r="Q54" i="4"/>
  <c r="G53" i="4"/>
  <c r="H53" i="4"/>
  <c r="I53" i="4"/>
  <c r="J53" i="4"/>
  <c r="K53" i="4"/>
  <c r="L53" i="4"/>
  <c r="M53" i="4"/>
  <c r="N53" i="4"/>
  <c r="O53" i="4"/>
  <c r="P53" i="4"/>
  <c r="Q53" i="4"/>
  <c r="F53" i="4"/>
  <c r="R56" i="4"/>
  <c r="G12" i="4"/>
  <c r="H12" i="4"/>
  <c r="I12" i="4"/>
  <c r="J12" i="4"/>
  <c r="K12" i="4"/>
  <c r="L12" i="4"/>
  <c r="M12" i="4"/>
  <c r="N12" i="4"/>
  <c r="O12" i="4"/>
  <c r="P12" i="4"/>
  <c r="Q12" i="4"/>
  <c r="F12" i="4"/>
  <c r="R18" i="4"/>
  <c r="R11" i="4"/>
  <c r="S56" i="4" l="1"/>
  <c r="S18" i="4"/>
  <c r="P52" i="4"/>
  <c r="L52" i="4"/>
  <c r="H52" i="4"/>
  <c r="S11" i="4"/>
  <c r="J52" i="4"/>
  <c r="N52" i="4"/>
  <c r="Q52" i="4"/>
  <c r="O52" i="4"/>
  <c r="M52" i="4"/>
  <c r="K52" i="4"/>
  <c r="I52" i="4"/>
  <c r="G52" i="4"/>
  <c r="V34" i="4" l="1"/>
  <c r="V33" i="4"/>
  <c r="V32" i="4"/>
  <c r="V31" i="4" l="1"/>
  <c r="O45" i="4"/>
  <c r="O44" i="4"/>
  <c r="P46" i="4"/>
  <c r="P45" i="4"/>
  <c r="P44" i="4"/>
  <c r="P43" i="4" l="1"/>
  <c r="O43" i="4"/>
  <c r="R66" i="4"/>
  <c r="P34" i="4"/>
  <c r="P33" i="4"/>
  <c r="P32" i="4"/>
  <c r="R131" i="4"/>
  <c r="R128" i="4"/>
  <c r="R127" i="4"/>
  <c r="R126" i="4"/>
  <c r="R125" i="4"/>
  <c r="R124" i="4"/>
  <c r="R122" i="4"/>
  <c r="R121" i="4"/>
  <c r="R120" i="4"/>
  <c r="R116" i="4"/>
  <c r="R115" i="4"/>
  <c r="R114" i="4"/>
  <c r="R113" i="4"/>
  <c r="R112" i="4"/>
  <c r="R110" i="4"/>
  <c r="R109" i="4"/>
  <c r="R108" i="4"/>
  <c r="R107" i="4"/>
  <c r="R106" i="4"/>
  <c r="R104" i="4"/>
  <c r="R103" i="4"/>
  <c r="R102" i="4"/>
  <c r="R101" i="4"/>
  <c r="R100" i="4"/>
  <c r="R99" i="4"/>
  <c r="R97" i="4"/>
  <c r="R96" i="4"/>
  <c r="R95" i="4"/>
  <c r="R94" i="4"/>
  <c r="R93" i="4"/>
  <c r="R92" i="4"/>
  <c r="R82" i="4"/>
  <c r="R81" i="4"/>
  <c r="R78" i="4"/>
  <c r="R77" i="4"/>
  <c r="R76" i="4"/>
  <c r="R75" i="4"/>
  <c r="R74" i="4"/>
  <c r="R73" i="4"/>
  <c r="R71" i="4"/>
  <c r="R70" i="4"/>
  <c r="R69" i="4"/>
  <c r="R68" i="4"/>
  <c r="R67" i="4"/>
  <c r="R65" i="4"/>
  <c r="R64" i="4"/>
  <c r="R62" i="4"/>
  <c r="R61" i="4"/>
  <c r="R60" i="4"/>
  <c r="R59" i="4"/>
  <c r="R58" i="4"/>
  <c r="R57" i="4"/>
  <c r="R55" i="4"/>
  <c r="R51" i="4"/>
  <c r="R50" i="4"/>
  <c r="R49" i="4"/>
  <c r="R48" i="4"/>
  <c r="R47" i="4"/>
  <c r="R42" i="4"/>
  <c r="R41" i="4"/>
  <c r="R40" i="4"/>
  <c r="R39" i="4"/>
  <c r="R38" i="4"/>
  <c r="R36" i="4"/>
  <c r="R35" i="4"/>
  <c r="R30" i="4"/>
  <c r="R29" i="4"/>
  <c r="S29" i="4" s="1"/>
  <c r="R27" i="4"/>
  <c r="R26" i="4"/>
  <c r="R24" i="4"/>
  <c r="R23" i="4"/>
  <c r="R22" i="4"/>
  <c r="R21" i="4"/>
  <c r="R20" i="4"/>
  <c r="R17" i="4"/>
  <c r="R16" i="4"/>
  <c r="R15" i="4"/>
  <c r="R14" i="4"/>
  <c r="R13" i="4"/>
  <c r="R9" i="4"/>
  <c r="R8" i="4"/>
  <c r="R7" i="4"/>
  <c r="R6" i="4"/>
  <c r="R5" i="4"/>
  <c r="P123" i="4"/>
  <c r="P118" i="4"/>
  <c r="P117" i="4" s="1"/>
  <c r="P111" i="4"/>
  <c r="P105" i="4"/>
  <c r="P91" i="4"/>
  <c r="P31" i="4"/>
  <c r="P19" i="4"/>
  <c r="N123" i="4"/>
  <c r="N118" i="4"/>
  <c r="N117" i="4" s="1"/>
  <c r="N111" i="4"/>
  <c r="N105" i="4"/>
  <c r="N91" i="4"/>
  <c r="N43" i="4"/>
  <c r="N31" i="4"/>
  <c r="N19" i="4"/>
  <c r="N3" i="4" l="1"/>
  <c r="P3" i="4"/>
  <c r="W12" i="4"/>
  <c r="L105" i="4"/>
  <c r="S67" i="4"/>
  <c r="G44" i="4"/>
  <c r="H44" i="4"/>
  <c r="I44" i="4"/>
  <c r="J44" i="4"/>
  <c r="K44" i="4"/>
  <c r="L44" i="4"/>
  <c r="G45" i="4"/>
  <c r="H45" i="4"/>
  <c r="I45" i="4"/>
  <c r="J45" i="4"/>
  <c r="K45" i="4"/>
  <c r="L45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J31" i="4" l="1"/>
  <c r="H31" i="4"/>
  <c r="L43" i="4"/>
  <c r="J43" i="4"/>
  <c r="H43" i="4"/>
  <c r="K31" i="4"/>
  <c r="I31" i="4"/>
  <c r="G31" i="4"/>
  <c r="K43" i="4"/>
  <c r="I43" i="4"/>
  <c r="G43" i="4"/>
  <c r="L31" i="4"/>
  <c r="R134" i="4" l="1"/>
  <c r="G118" i="4"/>
  <c r="G117" i="4" s="1"/>
  <c r="H118" i="4"/>
  <c r="H117" i="4" s="1"/>
  <c r="I118" i="4"/>
  <c r="I117" i="4" s="1"/>
  <c r="J118" i="4"/>
  <c r="J117" i="4" s="1"/>
  <c r="K118" i="4"/>
  <c r="K117" i="4" s="1"/>
  <c r="L118" i="4"/>
  <c r="L117" i="4" s="1"/>
  <c r="M118" i="4"/>
  <c r="M117" i="4" s="1"/>
  <c r="O118" i="4"/>
  <c r="O117" i="4" s="1"/>
  <c r="Q118" i="4"/>
  <c r="Q117" i="4" s="1"/>
  <c r="S66" i="4"/>
  <c r="V46" i="4" l="1"/>
  <c r="V44" i="4"/>
  <c r="V54" i="4"/>
  <c r="V118" i="4"/>
  <c r="F46" i="4"/>
  <c r="R46" i="4" s="1"/>
  <c r="F45" i="4"/>
  <c r="R45" i="4" s="1"/>
  <c r="F44" i="4"/>
  <c r="E43" i="4"/>
  <c r="F43" i="4" l="1"/>
  <c r="R44" i="4"/>
  <c r="V117" i="4"/>
  <c r="V52" i="4"/>
  <c r="V43" i="4"/>
  <c r="F54" i="4"/>
  <c r="R54" i="4" s="1"/>
  <c r="E52" i="4"/>
  <c r="R119" i="4"/>
  <c r="S119" i="4" s="1"/>
  <c r="F118" i="4"/>
  <c r="E117" i="4"/>
  <c r="E31" i="4"/>
  <c r="R34" i="4"/>
  <c r="F33" i="4"/>
  <c r="R33" i="4" s="1"/>
  <c r="F32" i="4"/>
  <c r="R32" i="4" s="1"/>
  <c r="S131" i="4"/>
  <c r="S128" i="4"/>
  <c r="S127" i="4"/>
  <c r="S126" i="4"/>
  <c r="S125" i="4"/>
  <c r="S124" i="4"/>
  <c r="V123" i="4"/>
  <c r="Q123" i="4"/>
  <c r="O123" i="4"/>
  <c r="M123" i="4"/>
  <c r="L123" i="4"/>
  <c r="K123" i="4"/>
  <c r="J123" i="4"/>
  <c r="I123" i="4"/>
  <c r="H123" i="4"/>
  <c r="G123" i="4"/>
  <c r="F123" i="4"/>
  <c r="S122" i="4"/>
  <c r="S121" i="4"/>
  <c r="S120" i="4"/>
  <c r="S116" i="4"/>
  <c r="S115" i="4"/>
  <c r="S114" i="4"/>
  <c r="S113" i="4"/>
  <c r="S112" i="4"/>
  <c r="V111" i="4"/>
  <c r="Q111" i="4"/>
  <c r="O111" i="4"/>
  <c r="M111" i="4"/>
  <c r="L111" i="4"/>
  <c r="K111" i="4"/>
  <c r="J111" i="4"/>
  <c r="I111" i="4"/>
  <c r="H111" i="4"/>
  <c r="G111" i="4"/>
  <c r="F111" i="4"/>
  <c r="S110" i="4"/>
  <c r="S109" i="4"/>
  <c r="S108" i="4"/>
  <c r="S107" i="4"/>
  <c r="S106" i="4"/>
  <c r="V105" i="4"/>
  <c r="Q105" i="4"/>
  <c r="O105" i="4"/>
  <c r="M105" i="4"/>
  <c r="K105" i="4"/>
  <c r="J105" i="4"/>
  <c r="I105" i="4"/>
  <c r="H105" i="4"/>
  <c r="G105" i="4"/>
  <c r="F105" i="4"/>
  <c r="S104" i="4"/>
  <c r="S103" i="4"/>
  <c r="S102" i="4"/>
  <c r="S101" i="4"/>
  <c r="S100" i="4"/>
  <c r="S99" i="4"/>
  <c r="S97" i="4"/>
  <c r="S93" i="4"/>
  <c r="S92" i="4"/>
  <c r="V91" i="4"/>
  <c r="Q91" i="4"/>
  <c r="O91" i="4"/>
  <c r="M91" i="4"/>
  <c r="L91" i="4"/>
  <c r="K91" i="4"/>
  <c r="J91" i="4"/>
  <c r="I91" i="4"/>
  <c r="H91" i="4"/>
  <c r="G91" i="4"/>
  <c r="F91" i="4"/>
  <c r="S82" i="4"/>
  <c r="S81" i="4"/>
  <c r="S78" i="4"/>
  <c r="S77" i="4"/>
  <c r="S76" i="4"/>
  <c r="S75" i="4"/>
  <c r="S74" i="4"/>
  <c r="S73" i="4"/>
  <c r="S71" i="4"/>
  <c r="S70" i="4"/>
  <c r="S69" i="4"/>
  <c r="S68" i="4"/>
  <c r="S65" i="4"/>
  <c r="R63" i="4"/>
  <c r="S62" i="4"/>
  <c r="S61" i="4"/>
  <c r="S60" i="4"/>
  <c r="S59" i="4"/>
  <c r="S57" i="4"/>
  <c r="S50" i="4"/>
  <c r="S49" i="4"/>
  <c r="S48" i="4"/>
  <c r="Q43" i="4"/>
  <c r="M43" i="4"/>
  <c r="Q31" i="4"/>
  <c r="O31" i="4"/>
  <c r="M31" i="4"/>
  <c r="S30" i="4"/>
  <c r="S27" i="4"/>
  <c r="S26" i="4"/>
  <c r="V25" i="4"/>
  <c r="S24" i="4"/>
  <c r="S23" i="4"/>
  <c r="S22" i="4"/>
  <c r="S21" i="4"/>
  <c r="S20" i="4"/>
  <c r="V19" i="4"/>
  <c r="Q19" i="4"/>
  <c r="O19" i="4"/>
  <c r="M19" i="4"/>
  <c r="L19" i="4"/>
  <c r="K19" i="4"/>
  <c r="J19" i="4"/>
  <c r="I19" i="4"/>
  <c r="H19" i="4"/>
  <c r="G19" i="4"/>
  <c r="F19" i="4"/>
  <c r="S17" i="4"/>
  <c r="S16" i="4"/>
  <c r="S15" i="4"/>
  <c r="S14" i="4"/>
  <c r="S13" i="4"/>
  <c r="R12" i="4"/>
  <c r="S9" i="4"/>
  <c r="S8" i="4"/>
  <c r="S7" i="4"/>
  <c r="S6" i="4"/>
  <c r="S5" i="4"/>
  <c r="G3" i="4" l="1"/>
  <c r="K3" i="4"/>
  <c r="Q3" i="4"/>
  <c r="H3" i="4"/>
  <c r="L3" i="4"/>
  <c r="E3" i="4"/>
  <c r="I3" i="4"/>
  <c r="M3" i="4"/>
  <c r="J3" i="4"/>
  <c r="O3" i="4"/>
  <c r="V3" i="4"/>
  <c r="R105" i="4"/>
  <c r="R72" i="4"/>
  <c r="S72" i="4" s="1"/>
  <c r="R98" i="4"/>
  <c r="S98" i="4" s="1"/>
  <c r="R19" i="4"/>
  <c r="S19" i="4" s="1"/>
  <c r="R25" i="4"/>
  <c r="S25" i="4" s="1"/>
  <c r="R4" i="4"/>
  <c r="S4" i="4" s="1"/>
  <c r="R111" i="4"/>
  <c r="S111" i="4" s="1"/>
  <c r="R123" i="4"/>
  <c r="S123" i="4" s="1"/>
  <c r="R43" i="4"/>
  <c r="S43" i="4" s="1"/>
  <c r="F117" i="4"/>
  <c r="R117" i="4" s="1"/>
  <c r="S117" i="4" s="1"/>
  <c r="R118" i="4"/>
  <c r="S118" i="4" s="1"/>
  <c r="F52" i="4"/>
  <c r="R53" i="4"/>
  <c r="S53" i="4" s="1"/>
  <c r="R91" i="4"/>
  <c r="S44" i="4"/>
  <c r="S64" i="4"/>
  <c r="S51" i="4"/>
  <c r="S46" i="4" s="1"/>
  <c r="S47" i="4"/>
  <c r="S45" i="4" s="1"/>
  <c r="S58" i="4"/>
  <c r="S54" i="4" s="1"/>
  <c r="S55" i="4"/>
  <c r="S63" i="4"/>
  <c r="F31" i="4"/>
  <c r="S12" i="4"/>
  <c r="R31" i="4" l="1"/>
  <c r="F3" i="4"/>
  <c r="S105" i="4"/>
  <c r="R52" i="4"/>
  <c r="S52" i="4" s="1"/>
  <c r="S36" i="4"/>
  <c r="S35" i="4"/>
  <c r="S41" i="4"/>
  <c r="S42" i="4"/>
  <c r="S40" i="4"/>
  <c r="S39" i="4"/>
  <c r="S38" i="4"/>
  <c r="R3" i="4" l="1"/>
  <c r="S134" i="4"/>
  <c r="S32" i="4"/>
  <c r="S33" i="4"/>
  <c r="S34" i="4"/>
  <c r="S31" i="4" l="1"/>
  <c r="S95" i="4" l="1"/>
  <c r="S96" i="4"/>
  <c r="S94" i="4"/>
  <c r="S91" i="4" l="1"/>
  <c r="S3" i="4" s="1"/>
</calcChain>
</file>

<file path=xl/sharedStrings.xml><?xml version="1.0" encoding="utf-8"?>
<sst xmlns="http://schemas.openxmlformats.org/spreadsheetml/2006/main" count="438" uniqueCount="228">
  <si>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</si>
  <si>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</si>
  <si>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</si>
  <si>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</si>
  <si>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</si>
  <si>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</si>
  <si>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</si>
  <si>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</si>
  <si>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</si>
  <si>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</si>
  <si>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</si>
  <si>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</si>
  <si>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</si>
  <si>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</si>
  <si>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</si>
  <si>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</si>
  <si>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</si>
  <si>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</si>
  <si>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</si>
  <si>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</si>
  <si>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</si>
  <si>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</si>
  <si>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</si>
  <si>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</si>
  <si>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</si>
  <si>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</si>
  <si>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</si>
  <si>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</si>
  <si>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</si>
  <si>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</si>
  <si>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</si>
  <si>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</si>
  <si>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</si>
  <si>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</si>
  <si>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</si>
  <si>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</si>
  <si>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</si>
  <si>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</si>
  <si>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</si>
  <si>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</si>
  <si>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</si>
  <si>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</si>
  <si>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</si>
  <si>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</si>
  <si>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</si>
  <si>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</si>
  <si>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</si>
  <si>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</si>
  <si>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</si>
  <si>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</si>
  <si>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</si>
  <si>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</si>
  <si>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</si>
  <si>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</si>
  <si>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</si>
  <si>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</si>
  <si>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</si>
  <si>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</si>
  <si>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</si>
  <si>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</si>
  <si>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</si>
  <si>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</si>
  <si>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</si>
  <si>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</si>
  <si>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</si>
  <si>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</si>
  <si>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</si>
  <si>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</si>
  <si>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</si>
  <si>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</si>
  <si>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</si>
  <si>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</si>
  <si>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</si>
  <si>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</si>
  <si>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</si>
  <si>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</si>
  <si>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</si>
  <si>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</si>
  <si>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</si>
  <si>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</si>
  <si>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</si>
  <si>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</si>
  <si>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</si>
  <si>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</si>
  <si>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</si>
  <si>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</si>
  <si>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</si>
  <si>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</si>
  <si>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</si>
  <si>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</si>
  <si>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</si>
  <si>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</si>
  <si>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</si>
  <si>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</si>
  <si>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</si>
  <si>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</si>
  <si>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</si>
  <si>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</si>
  <si>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</si>
  <si>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</si>
  <si>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</si>
  <si>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</si>
  <si>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</si>
  <si>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</si>
  <si>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</si>
  <si>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</si>
  <si>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</si>
  <si>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</si>
  <si>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</si>
  <si>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</si>
  <si>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</si>
  <si>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</si>
  <si>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</si>
  <si>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</si>
  <si>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</si>
  <si>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</si>
  <si>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</si>
  <si>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</si>
  <si>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</si>
  <si>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</si>
  <si>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</si>
  <si>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</si>
  <si>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</si>
  <si>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</si>
  <si>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</si>
  <si>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</si>
  <si>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</si>
  <si>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</si>
  <si>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</si>
  <si>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</si>
  <si>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</si>
  <si>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</si>
  <si>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</si>
  <si>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</si>
  <si>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</si>
  <si>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</si>
  <si>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</si>
  <si>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</si>
  <si>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</si>
  <si>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</si>
  <si>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</si>
  <si>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</si>
  <si>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</si>
  <si>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</si>
  <si>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</si>
  <si>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</si>
  <si>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</si>
  <si>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</si>
  <si>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</si>
  <si>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</si>
  <si>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</si>
  <si>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</si>
  <si>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</si>
  <si>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</si>
  <si>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</si>
  <si>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</si>
  <si>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</si>
  <si>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</si>
  <si>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</si>
  <si>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</si>
  <si>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</si>
  <si>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</si>
  <si>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</si>
  <si>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</si>
  <si>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</si>
  <si>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</si>
  <si>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</si>
  <si>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</si>
  <si>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</si>
  <si>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</si>
  <si>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</si>
  <si>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</si>
  <si>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</si>
  <si>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</si>
  <si>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</si>
  <si>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</si>
  <si>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</si>
  <si>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</si>
  <si>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</si>
  <si>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</si>
  <si>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</si>
  <si>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</si>
  <si>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</si>
  <si>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</si>
  <si>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</si>
  <si>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</si>
  <si>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</si>
  <si>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</si>
  <si>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</si>
  <si>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</si>
  <si>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</si>
  <si>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</si>
  <si>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</si>
  <si>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</si>
  <si>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</si>
  <si>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</si>
  <si>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</si>
  <si>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</si>
  <si>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</si>
  <si>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</si>
  <si>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</si>
  <si>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</si>
  <si>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</si>
  <si>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</si>
  <si>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</si>
  <si>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</si>
  <si>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</si>
  <si>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</si>
  <si>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</si>
  <si>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</si>
  <si>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</si>
  <si>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</si>
  <si>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</si>
  <si>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</si>
  <si>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</si>
  <si>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</si>
  <si>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</si>
  <si>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</si>
  <si>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</si>
  <si>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</si>
  <si>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</si>
  <si>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</si>
  <si>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</si>
  <si>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</si>
  <si>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</si>
  <si>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პირველადი ჯანდაცვის მომსახურება სოფლად. მათ შორის:        ა)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შესყიდვა;                                                                                       ბ) სააგენტოს სამხარეო ცენტრებსა და აჭარის ა/რ ფილიალში „სოფლის ექიმის“ კოორდინატორის (სულ 10 ერთეული) შრომის ანაზღაურება</t>
  </si>
  <si>
    <t>N მთავრობის დადგენილება ცვლილება N167</t>
  </si>
  <si>
    <t>N მთავრობის დადგენილება   ცვლილება   N166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</si>
</sst>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G16" sqref="G1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7" width="15" hidden="1" customWidth="1"/>
    <col min="18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227</v>
      </c>
      <c r="H2" s="15" t="s">
        <v>226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1:24" s="2" customFormat="1" ht="27.75" customHeight="1" x14ac:dyDescent="0.25">
      <c r="C3" s="5" t="s">
        <v>151</v>
      </c>
      <c r="D3" s="6" t="s">
        <v>58</v>
      </c>
      <c r="E3" s="27">
        <f t="shared" ref="E3:W3" si="0">E4+E12+E19+E25+E30+E31+E43+E52+E63+E72+E82+E91+E97+E98+E105+E111+E117+E123+E128+E131+E134</f>
        <v>278765000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0</v>
      </c>
      <c r="U3" s="27">
        <f t="shared" si="0"/>
        <v>278765000</v>
      </c>
      <c r="V3" s="27">
        <f t="shared" si="0"/>
        <v>36150000</v>
      </c>
      <c r="W3" s="27">
        <f t="shared" si="0"/>
        <v>0</v>
      </c>
      <c r="X3" s="29"/>
    </row>
    <row r="4" spans="1:24" s="2" customFormat="1" ht="27.75" customHeight="1" x14ac:dyDescent="0.25">
      <c r="C4" s="5" t="s">
        <v>150</v>
      </c>
      <c r="D4" s="8" t="s">
        <v>2</v>
      </c>
      <c r="E4" s="27">
        <v>1800000</v>
      </c>
      <c r="F4" s="27">
        <f>SUM(F5:F11)</f>
        <v>1800000</v>
      </c>
      <c r="G4" s="27">
        <f t="shared" ref="G4:Q4" si="1">SUM(G5:G11)</f>
        <v>0</v>
      </c>
      <c r="H4" s="27">
        <f t="shared" si="1"/>
        <v>0</v>
      </c>
      <c r="I4" s="27">
        <f t="shared" si="1"/>
        <v>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69" si="2">F4+G4+H4+I4+J4+L4+M4+K4+O4+Q4+N4+P4</f>
        <v>1800000</v>
      </c>
      <c r="S4" s="30">
        <f t="shared" ref="S4:S31" si="3">U4-R4</f>
        <v>0</v>
      </c>
      <c r="T4" s="27"/>
      <c r="U4" s="27">
        <f>SUM(U5:U11)</f>
        <v>1800000</v>
      </c>
      <c r="V4" s="27">
        <f>SUM(V5:V11)</f>
        <v>0</v>
      </c>
      <c r="W4" s="27">
        <f>SUM(W5:W11)</f>
        <v>0</v>
      </c>
      <c r="X4" s="29"/>
    </row>
    <row r="5" spans="1:24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/>
      <c r="F5" s="11">
        <v>920000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9">
        <f t="shared" si="2"/>
        <v>920000</v>
      </c>
      <c r="S5" s="19">
        <f t="shared" si="3"/>
        <v>0</v>
      </c>
      <c r="T5" s="9"/>
      <c r="U5" s="11">
        <v>920000</v>
      </c>
      <c r="V5" s="11"/>
      <c r="W5" s="27"/>
    </row>
    <row r="6" spans="1:24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/>
      <c r="F6" s="11">
        <v>33000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9">
        <f t="shared" si="2"/>
        <v>33000</v>
      </c>
      <c r="S6" s="19">
        <f t="shared" si="3"/>
        <v>0</v>
      </c>
      <c r="T6" s="9"/>
      <c r="U6" s="11">
        <v>33000</v>
      </c>
      <c r="V6" s="11"/>
      <c r="W6" s="27"/>
    </row>
    <row r="7" spans="1:24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/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9"/>
      <c r="U7" s="11">
        <v>83000</v>
      </c>
      <c r="V7" s="11"/>
      <c r="W7" s="27"/>
    </row>
    <row r="8" spans="1:24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/>
      <c r="F8" s="11">
        <v>345000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>
        <f t="shared" si="2"/>
        <v>345000</v>
      </c>
      <c r="S8" s="19">
        <f t="shared" si="3"/>
        <v>0</v>
      </c>
      <c r="T8" s="9"/>
      <c r="U8" s="11">
        <v>345000</v>
      </c>
      <c r="V8" s="11"/>
      <c r="W8" s="27"/>
    </row>
    <row r="9" spans="1:24" s="2" customFormat="1" ht="27.75" customHeight="1" x14ac:dyDescent="0.25">
      <c r="B9" s="32" t="s">
        <v>114</v>
      </c>
      <c r="C9" s="21" t="s">
        <v>65</v>
      </c>
      <c r="D9" s="13" t="s">
        <v>91</v>
      </c>
      <c r="E9" s="9"/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9"/>
      <c r="U9" s="11">
        <v>117000</v>
      </c>
      <c r="V9" s="11"/>
      <c r="W9" s="27"/>
    </row>
    <row r="10" spans="1:24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/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9"/>
      <c r="U10" s="11">
        <v>202000</v>
      </c>
      <c r="V10" s="11"/>
      <c r="W10" s="27"/>
    </row>
    <row r="11" spans="1:24" s="2" customFormat="1" ht="27.75" customHeight="1" x14ac:dyDescent="0.25">
      <c r="B11" s="32"/>
      <c r="C11" s="21" t="s">
        <v>69</v>
      </c>
      <c r="D11" s="13" t="s">
        <v>152</v>
      </c>
      <c r="E11" s="9"/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9"/>
      <c r="U11" s="11">
        <v>100000</v>
      </c>
      <c r="V11" s="11"/>
      <c r="W11" s="27"/>
    </row>
    <row r="12" spans="1:24" s="2" customFormat="1" ht="29.25" customHeight="1" x14ac:dyDescent="0.25">
      <c r="B12" s="32"/>
      <c r="C12" s="5" t="s">
        <v>153</v>
      </c>
      <c r="D12" s="8" t="s">
        <v>6</v>
      </c>
      <c r="E12" s="27">
        <v>22400000</v>
      </c>
      <c r="F12" s="27">
        <f>F13+F14+F15+F17+F16+F18</f>
        <v>22400000</v>
      </c>
      <c r="G12" s="27">
        <f t="shared" ref="G12:Q12" si="4">G13+G14+G15+G17+G16+G18</f>
        <v>0</v>
      </c>
      <c r="H12" s="27">
        <f t="shared" si="4"/>
        <v>0</v>
      </c>
      <c r="I12" s="27">
        <f t="shared" si="4"/>
        <v>0</v>
      </c>
      <c r="J12" s="27">
        <f t="shared" si="4"/>
        <v>0</v>
      </c>
      <c r="K12" s="27">
        <f t="shared" si="4"/>
        <v>0</v>
      </c>
      <c r="L12" s="27">
        <f t="shared" si="4"/>
        <v>0</v>
      </c>
      <c r="M12" s="27">
        <f t="shared" si="4"/>
        <v>0</v>
      </c>
      <c r="N12" s="27">
        <f t="shared" si="4"/>
        <v>0</v>
      </c>
      <c r="O12" s="27">
        <f t="shared" si="4"/>
        <v>0</v>
      </c>
      <c r="P12" s="27">
        <f t="shared" si="4"/>
        <v>0</v>
      </c>
      <c r="Q12" s="27">
        <f t="shared" si="4"/>
        <v>0</v>
      </c>
      <c r="R12" s="27">
        <f t="shared" si="2"/>
        <v>22400000</v>
      </c>
      <c r="S12" s="30">
        <f t="shared" si="3"/>
        <v>0</v>
      </c>
      <c r="T12" s="27"/>
      <c r="U12" s="27">
        <f>U13+U14+U15+U17+U16+U18</f>
        <v>22400000</v>
      </c>
      <c r="V12" s="27">
        <f t="shared" ref="V12:W12" si="5">V13+V14+V15+V17+V16+V18</f>
        <v>0</v>
      </c>
      <c r="W12" s="27">
        <f t="shared" si="5"/>
        <v>0</v>
      </c>
    </row>
    <row r="13" spans="1:24" s="2" customFormat="1" ht="33.75" customHeight="1" x14ac:dyDescent="0.25">
      <c r="A13" s="2" t="s">
        <v>59</v>
      </c>
      <c r="B13" s="40" t="s">
        <v>135</v>
      </c>
      <c r="C13" s="21" t="s">
        <v>61</v>
      </c>
      <c r="D13" s="10" t="s">
        <v>7</v>
      </c>
      <c r="E13" s="9"/>
      <c r="F13" s="11">
        <v>16410000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>
        <f t="shared" si="2"/>
        <v>16410000</v>
      </c>
      <c r="S13" s="19">
        <f t="shared" si="3"/>
        <v>0</v>
      </c>
      <c r="T13" s="9"/>
      <c r="U13" s="11">
        <v>16410000</v>
      </c>
      <c r="V13" s="11"/>
      <c r="W13" s="9"/>
    </row>
    <row r="14" spans="1:24" s="2" customFormat="1" ht="33.75" customHeight="1" x14ac:dyDescent="0.25">
      <c r="A14" s="2" t="s">
        <v>59</v>
      </c>
      <c r="B14" s="40"/>
      <c r="C14" s="21" t="s">
        <v>62</v>
      </c>
      <c r="D14" s="10" t="s">
        <v>8</v>
      </c>
      <c r="E14" s="9"/>
      <c r="F14" s="11">
        <v>160000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si="2"/>
        <v>160000</v>
      </c>
      <c r="S14" s="19">
        <f t="shared" si="3"/>
        <v>0</v>
      </c>
      <c r="T14" s="9"/>
      <c r="U14" s="11">
        <v>160000</v>
      </c>
      <c r="V14" s="11"/>
      <c r="W14" s="9"/>
    </row>
    <row r="15" spans="1:24" s="2" customFormat="1" ht="27.75" customHeight="1" x14ac:dyDescent="0.25">
      <c r="A15" s="2" t="s">
        <v>59</v>
      </c>
      <c r="B15" s="40"/>
      <c r="C15" s="21" t="s">
        <v>63</v>
      </c>
      <c r="D15" s="10" t="s">
        <v>9</v>
      </c>
      <c r="E15" s="9"/>
      <c r="F15" s="11">
        <v>4020000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4020000</v>
      </c>
      <c r="S15" s="19">
        <f t="shared" si="3"/>
        <v>0</v>
      </c>
      <c r="T15" s="9"/>
      <c r="U15" s="11">
        <v>4020000</v>
      </c>
      <c r="V15" s="11"/>
      <c r="W15" s="9"/>
      <c r="X15" s="29"/>
    </row>
    <row r="16" spans="1:24" s="2" customFormat="1" ht="27.75" customHeight="1" x14ac:dyDescent="0.25">
      <c r="B16" s="40"/>
      <c r="C16" s="21" t="s">
        <v>64</v>
      </c>
      <c r="D16" s="10" t="s">
        <v>60</v>
      </c>
      <c r="E16" s="9"/>
      <c r="F16" s="11">
        <v>1280000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9">
        <f t="shared" si="2"/>
        <v>1280000</v>
      </c>
      <c r="S16" s="19">
        <f t="shared" si="3"/>
        <v>0</v>
      </c>
      <c r="T16" s="9"/>
      <c r="U16" s="11">
        <v>1280000</v>
      </c>
      <c r="V16" s="11"/>
      <c r="W16" s="9"/>
    </row>
    <row r="17" spans="1:24" s="2" customFormat="1" ht="29.25" customHeight="1" x14ac:dyDescent="0.25">
      <c r="A17" s="2" t="s">
        <v>59</v>
      </c>
      <c r="B17" s="40"/>
      <c r="C17" s="21" t="s">
        <v>65</v>
      </c>
      <c r="D17" s="10" t="s">
        <v>10</v>
      </c>
      <c r="E17" s="9"/>
      <c r="F17" s="11">
        <v>30000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2"/>
        <v>30000</v>
      </c>
      <c r="S17" s="19">
        <f t="shared" si="3"/>
        <v>0</v>
      </c>
      <c r="T17" s="9"/>
      <c r="U17" s="11">
        <v>30000</v>
      </c>
      <c r="V17" s="11"/>
      <c r="W17" s="9"/>
    </row>
    <row r="18" spans="1:24" s="2" customFormat="1" ht="29.25" customHeight="1" x14ac:dyDescent="0.25">
      <c r="B18" s="40"/>
      <c r="C18" s="21" t="s">
        <v>66</v>
      </c>
      <c r="D18" s="13" t="s">
        <v>118</v>
      </c>
      <c r="E18" s="9"/>
      <c r="F18" s="11">
        <v>500000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2"/>
        <v>500000</v>
      </c>
      <c r="S18" s="19">
        <f t="shared" si="3"/>
        <v>0</v>
      </c>
      <c r="T18" s="9"/>
      <c r="U18" s="11">
        <v>500000</v>
      </c>
      <c r="V18" s="11"/>
      <c r="W18" s="9"/>
    </row>
    <row r="19" spans="1:24" s="2" customFormat="1" ht="33.75" customHeight="1" x14ac:dyDescent="0.25">
      <c r="B19" s="32"/>
      <c r="C19" s="5" t="s">
        <v>154</v>
      </c>
      <c r="D19" s="8" t="s">
        <v>88</v>
      </c>
      <c r="E19" s="27">
        <v>1700000</v>
      </c>
      <c r="F19" s="27">
        <f>F20+F21+F22+F23+F24</f>
        <v>1700000</v>
      </c>
      <c r="G19" s="27">
        <f t="shared" ref="G19:Q19" si="6">G20+G21+G22+G23+G24</f>
        <v>0</v>
      </c>
      <c r="H19" s="27">
        <f t="shared" si="6"/>
        <v>0</v>
      </c>
      <c r="I19" s="27">
        <f t="shared" si="6"/>
        <v>0</v>
      </c>
      <c r="J19" s="27">
        <f t="shared" si="6"/>
        <v>0</v>
      </c>
      <c r="K19" s="27">
        <f t="shared" si="6"/>
        <v>0</v>
      </c>
      <c r="L19" s="27">
        <f t="shared" si="6"/>
        <v>0</v>
      </c>
      <c r="M19" s="27">
        <f t="shared" si="6"/>
        <v>0</v>
      </c>
      <c r="N19" s="27">
        <f t="shared" ref="N19" si="7">N20+N21+N22+N23+N24</f>
        <v>0</v>
      </c>
      <c r="O19" s="27">
        <f t="shared" si="6"/>
        <v>0</v>
      </c>
      <c r="P19" s="27">
        <f t="shared" ref="P19" si="8">P20+P21+P22+P23+P24</f>
        <v>0</v>
      </c>
      <c r="Q19" s="27">
        <f t="shared" si="6"/>
        <v>0</v>
      </c>
      <c r="R19" s="27">
        <f t="shared" si="2"/>
        <v>1700000</v>
      </c>
      <c r="S19" s="30">
        <f t="shared" si="3"/>
        <v>0</v>
      </c>
      <c r="T19" s="27"/>
      <c r="U19" s="27">
        <f>U20+U21+U22+U23+U24</f>
        <v>1700000</v>
      </c>
      <c r="V19" s="27">
        <f t="shared" ref="V19:W19" si="9">V20+V21+V22+V23+V24</f>
        <v>0</v>
      </c>
      <c r="W19" s="27">
        <f t="shared" si="9"/>
        <v>0</v>
      </c>
    </row>
    <row r="20" spans="1:24" s="2" customFormat="1" ht="60" customHeight="1" x14ac:dyDescent="0.25">
      <c r="A20" s="2" t="s">
        <v>59</v>
      </c>
      <c r="B20" s="32" t="s">
        <v>114</v>
      </c>
      <c r="C20" s="21" t="s">
        <v>61</v>
      </c>
      <c r="D20" s="10" t="s">
        <v>92</v>
      </c>
      <c r="E20" s="9"/>
      <c r="F20" s="12">
        <v>553500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9">
        <f t="shared" si="2"/>
        <v>553500</v>
      </c>
      <c r="S20" s="20">
        <f t="shared" si="3"/>
        <v>0</v>
      </c>
      <c r="T20" s="9"/>
      <c r="U20" s="12">
        <v>553500</v>
      </c>
      <c r="V20" s="12"/>
      <c r="W20" s="9"/>
    </row>
    <row r="21" spans="1:24" s="2" customFormat="1" ht="51.75" customHeight="1" x14ac:dyDescent="0.25">
      <c r="A21" s="2" t="s">
        <v>59</v>
      </c>
      <c r="B21" s="32" t="s">
        <v>114</v>
      </c>
      <c r="C21" s="21" t="s">
        <v>62</v>
      </c>
      <c r="D21" s="10" t="s">
        <v>93</v>
      </c>
      <c r="E21" s="9"/>
      <c r="F21" s="12">
        <v>976500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976500</v>
      </c>
      <c r="S21" s="20">
        <f t="shared" si="3"/>
        <v>0</v>
      </c>
      <c r="T21" s="9"/>
      <c r="U21" s="12">
        <v>976500</v>
      </c>
      <c r="V21" s="12"/>
      <c r="W21" s="9"/>
    </row>
    <row r="22" spans="1:24" s="2" customFormat="1" ht="24" x14ac:dyDescent="0.25">
      <c r="A22" s="2" t="s">
        <v>59</v>
      </c>
      <c r="B22" s="32" t="s">
        <v>114</v>
      </c>
      <c r="C22" s="21" t="s">
        <v>63</v>
      </c>
      <c r="D22" s="10" t="s">
        <v>11</v>
      </c>
      <c r="E22" s="9"/>
      <c r="F22" s="12">
        <v>30000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30000</v>
      </c>
      <c r="S22" s="20">
        <f t="shared" si="3"/>
        <v>0</v>
      </c>
      <c r="T22" s="9"/>
      <c r="U22" s="12">
        <v>30000</v>
      </c>
      <c r="V22" s="12"/>
      <c r="W22" s="9"/>
    </row>
    <row r="23" spans="1:24" s="2" customFormat="1" ht="24" x14ac:dyDescent="0.25">
      <c r="A23" s="2" t="s">
        <v>59</v>
      </c>
      <c r="B23" s="32" t="s">
        <v>114</v>
      </c>
      <c r="C23" s="21" t="s">
        <v>64</v>
      </c>
      <c r="D23" s="10" t="s">
        <v>12</v>
      </c>
      <c r="E23" s="9"/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9"/>
      <c r="U23" s="12">
        <v>30000</v>
      </c>
      <c r="V23" s="12"/>
      <c r="W23" s="9"/>
    </row>
    <row r="24" spans="1:24" s="2" customFormat="1" ht="82.5" customHeight="1" x14ac:dyDescent="0.25">
      <c r="A24" s="2" t="s">
        <v>59</v>
      </c>
      <c r="B24" s="32" t="s">
        <v>114</v>
      </c>
      <c r="C24" s="21" t="s">
        <v>65</v>
      </c>
      <c r="D24" s="13" t="s">
        <v>155</v>
      </c>
      <c r="E24" s="9"/>
      <c r="F24" s="12">
        <v>110000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110000</v>
      </c>
      <c r="S24" s="20">
        <f t="shared" si="3"/>
        <v>0</v>
      </c>
      <c r="T24" s="9"/>
      <c r="U24" s="12">
        <v>110000</v>
      </c>
      <c r="V24" s="12"/>
      <c r="W24" s="9"/>
    </row>
    <row r="25" spans="1:24" s="2" customFormat="1" ht="27" customHeight="1" x14ac:dyDescent="0.25">
      <c r="B25" s="32"/>
      <c r="C25" s="5" t="s">
        <v>156</v>
      </c>
      <c r="D25" s="8" t="s">
        <v>13</v>
      </c>
      <c r="E25" s="27">
        <v>1800000</v>
      </c>
      <c r="F25" s="27">
        <f>SUM(F26:F29)</f>
        <v>1800000</v>
      </c>
      <c r="G25" s="27">
        <f t="shared" ref="G25:Q25" si="10">SUM(G26:G29)</f>
        <v>0</v>
      </c>
      <c r="H25" s="27">
        <f t="shared" si="10"/>
        <v>0</v>
      </c>
      <c r="I25" s="27">
        <f t="shared" si="10"/>
        <v>0</v>
      </c>
      <c r="J25" s="27">
        <f t="shared" si="10"/>
        <v>0</v>
      </c>
      <c r="K25" s="27">
        <f t="shared" si="10"/>
        <v>0</v>
      </c>
      <c r="L25" s="27">
        <f t="shared" si="10"/>
        <v>0</v>
      </c>
      <c r="M25" s="27">
        <f t="shared" si="10"/>
        <v>0</v>
      </c>
      <c r="N25" s="27">
        <f t="shared" si="10"/>
        <v>0</v>
      </c>
      <c r="O25" s="27">
        <f t="shared" si="10"/>
        <v>0</v>
      </c>
      <c r="P25" s="27">
        <f t="shared" si="10"/>
        <v>0</v>
      </c>
      <c r="Q25" s="27">
        <f t="shared" si="10"/>
        <v>0</v>
      </c>
      <c r="R25" s="27">
        <f t="shared" si="2"/>
        <v>1800000</v>
      </c>
      <c r="S25" s="30">
        <f t="shared" si="3"/>
        <v>0</v>
      </c>
      <c r="T25" s="27"/>
      <c r="U25" s="27">
        <f>SUM(U26:U29)</f>
        <v>1800000</v>
      </c>
      <c r="V25" s="27">
        <f>SUM(V26:V29)</f>
        <v>0</v>
      </c>
      <c r="W25" s="27">
        <f>SUM(W26:W29)</f>
        <v>0</v>
      </c>
    </row>
    <row r="26" spans="1:24" s="2" customFormat="1" ht="35.25" customHeight="1" x14ac:dyDescent="0.25">
      <c r="A26" s="2" t="s">
        <v>59</v>
      </c>
      <c r="B26" s="32" t="s">
        <v>114</v>
      </c>
      <c r="C26" s="21" t="s">
        <v>61</v>
      </c>
      <c r="D26" s="10" t="s">
        <v>94</v>
      </c>
      <c r="E26" s="9"/>
      <c r="F26" s="12">
        <v>1460000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1460000</v>
      </c>
      <c r="S26" s="20">
        <f t="shared" si="3"/>
        <v>0</v>
      </c>
      <c r="T26" s="9"/>
      <c r="U26" s="12">
        <v>1460000</v>
      </c>
      <c r="V26" s="12"/>
      <c r="W26" s="7"/>
    </row>
    <row r="27" spans="1:24" s="2" customFormat="1" ht="30" x14ac:dyDescent="0.25">
      <c r="A27" s="2" t="s">
        <v>59</v>
      </c>
      <c r="B27" s="32" t="s">
        <v>114</v>
      </c>
      <c r="C27" s="21" t="s">
        <v>62</v>
      </c>
      <c r="D27" s="10" t="s">
        <v>157</v>
      </c>
      <c r="E27" s="9"/>
      <c r="F27" s="12">
        <v>128000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9">
        <f t="shared" si="2"/>
        <v>128000</v>
      </c>
      <c r="S27" s="20">
        <f t="shared" si="3"/>
        <v>0</v>
      </c>
      <c r="T27" s="9"/>
      <c r="U27" s="12">
        <v>128000</v>
      </c>
      <c r="V27" s="12"/>
      <c r="W27" s="7"/>
    </row>
    <row r="28" spans="1:24" s="2" customFormat="1" ht="75" x14ac:dyDescent="0.25">
      <c r="A28" s="2" t="s">
        <v>59</v>
      </c>
      <c r="B28" s="32" t="s">
        <v>114</v>
      </c>
      <c r="C28" s="21" t="s">
        <v>63</v>
      </c>
      <c r="D28" s="10" t="s">
        <v>158</v>
      </c>
      <c r="E28" s="9"/>
      <c r="F28" s="12">
        <v>200000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200000</v>
      </c>
      <c r="S28" s="20">
        <f t="shared" si="3"/>
        <v>0</v>
      </c>
      <c r="T28" s="9"/>
      <c r="U28" s="12">
        <v>200000</v>
      </c>
      <c r="V28" s="12"/>
      <c r="W28" s="7"/>
    </row>
    <row r="29" spans="1:24" s="2" customFormat="1" ht="31.5" customHeight="1" x14ac:dyDescent="0.25">
      <c r="B29" s="32"/>
      <c r="C29" s="21" t="s">
        <v>64</v>
      </c>
      <c r="D29" s="10" t="s">
        <v>159</v>
      </c>
      <c r="E29" s="9"/>
      <c r="F29" s="12">
        <v>12000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12000</v>
      </c>
      <c r="S29" s="20">
        <f t="shared" si="3"/>
        <v>0</v>
      </c>
      <c r="T29" s="9"/>
      <c r="U29" s="12">
        <v>12000</v>
      </c>
      <c r="V29" s="12"/>
      <c r="W29" s="7"/>
    </row>
    <row r="30" spans="1:24" s="2" customFormat="1" ht="52.5" customHeight="1" x14ac:dyDescent="0.25">
      <c r="B30" s="32" t="s">
        <v>114</v>
      </c>
      <c r="C30" s="26" t="s">
        <v>160</v>
      </c>
      <c r="D30" s="8" t="s">
        <v>161</v>
      </c>
      <c r="E30" s="27">
        <v>260000</v>
      </c>
      <c r="F30" s="27">
        <v>260000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f t="shared" si="2"/>
        <v>260000</v>
      </c>
      <c r="S30" s="30">
        <f t="shared" si="3"/>
        <v>0</v>
      </c>
      <c r="T30" s="27"/>
      <c r="U30" s="27">
        <v>260000</v>
      </c>
      <c r="V30" s="27"/>
      <c r="W30" s="7"/>
    </row>
    <row r="31" spans="1:24" s="2" customFormat="1" ht="33.75" customHeight="1" x14ac:dyDescent="0.25">
      <c r="B31" s="32"/>
      <c r="C31" s="5" t="s">
        <v>162</v>
      </c>
      <c r="D31" s="8" t="s">
        <v>14</v>
      </c>
      <c r="E31" s="27">
        <f>E32+E33+E34</f>
        <v>15670000</v>
      </c>
      <c r="F31" s="27">
        <f>F32+F33+F34</f>
        <v>15670000</v>
      </c>
      <c r="G31" s="27">
        <f t="shared" ref="G31:L31" si="11">G32+G33+G34</f>
        <v>0</v>
      </c>
      <c r="H31" s="27">
        <f t="shared" si="11"/>
        <v>0</v>
      </c>
      <c r="I31" s="27">
        <f t="shared" si="11"/>
        <v>0</v>
      </c>
      <c r="J31" s="27">
        <f t="shared" si="11"/>
        <v>0</v>
      </c>
      <c r="K31" s="27">
        <f t="shared" si="11"/>
        <v>0</v>
      </c>
      <c r="L31" s="27">
        <f t="shared" si="11"/>
        <v>0</v>
      </c>
      <c r="M31" s="27">
        <f t="shared" ref="M31:Q31" si="12">M35+M36+M38+M39+M40+M41+M42</f>
        <v>0</v>
      </c>
      <c r="N31" s="27">
        <f t="shared" ref="N31" si="13">N35+N36+N38+N39+N40+N41+N42</f>
        <v>0</v>
      </c>
      <c r="O31" s="27">
        <f t="shared" si="12"/>
        <v>0</v>
      </c>
      <c r="P31" s="27">
        <f t="shared" ref="P31" si="14">P35+P36+P38+P39+P40+P41+P42</f>
        <v>0</v>
      </c>
      <c r="Q31" s="27">
        <f t="shared" si="12"/>
        <v>0</v>
      </c>
      <c r="R31" s="27">
        <f t="shared" si="2"/>
        <v>15670000</v>
      </c>
      <c r="S31" s="30">
        <f t="shared" si="3"/>
        <v>0</v>
      </c>
      <c r="T31" s="27">
        <f>T32+T33+T34</f>
        <v>0</v>
      </c>
      <c r="U31" s="27">
        <f>U32+U33+U34</f>
        <v>15670000</v>
      </c>
      <c r="V31" s="27">
        <f>V32+V33+V34</f>
        <v>0</v>
      </c>
      <c r="W31" s="27">
        <f>W32+W33+W34</f>
        <v>0</v>
      </c>
    </row>
    <row r="32" spans="1:24" s="2" customFormat="1" ht="33.75" customHeight="1" x14ac:dyDescent="0.25">
      <c r="B32" s="32"/>
      <c r="C32" s="5" t="s">
        <v>163</v>
      </c>
      <c r="D32" s="8" t="s">
        <v>14</v>
      </c>
      <c r="E32" s="39">
        <v>12660000</v>
      </c>
      <c r="F32" s="39">
        <f>F35+F38+F39</f>
        <v>12660200</v>
      </c>
      <c r="G32" s="31">
        <f t="shared" ref="G32:L32" si="15">G35+G38+G39</f>
        <v>0</v>
      </c>
      <c r="H32" s="31">
        <f t="shared" si="15"/>
        <v>0</v>
      </c>
      <c r="I32" s="31">
        <f t="shared" si="15"/>
        <v>0</v>
      </c>
      <c r="J32" s="31">
        <f t="shared" si="15"/>
        <v>0</v>
      </c>
      <c r="K32" s="31">
        <f t="shared" si="15"/>
        <v>0</v>
      </c>
      <c r="L32" s="31">
        <f t="shared" si="15"/>
        <v>0</v>
      </c>
      <c r="M32" s="31">
        <f t="shared" ref="M32:O32" si="16">M35+M38+M39</f>
        <v>0</v>
      </c>
      <c r="N32" s="31">
        <f t="shared" si="16"/>
        <v>0</v>
      </c>
      <c r="O32" s="31">
        <f t="shared" si="16"/>
        <v>0</v>
      </c>
      <c r="P32" s="31">
        <f t="shared" ref="P32:Q32" si="17">P35+P38+P39</f>
        <v>0</v>
      </c>
      <c r="Q32" s="31">
        <f t="shared" si="17"/>
        <v>0</v>
      </c>
      <c r="R32" s="27">
        <f t="shared" si="2"/>
        <v>12660200</v>
      </c>
      <c r="S32" s="30">
        <f>S35+S38+S39</f>
        <v>0</v>
      </c>
      <c r="T32" s="31"/>
      <c r="U32" s="31">
        <f>U35+U38+U39</f>
        <v>12660200</v>
      </c>
      <c r="V32" s="27">
        <f>V35+V38+V39</f>
        <v>0</v>
      </c>
      <c r="W32" s="27">
        <f>W35+W38+W39</f>
        <v>0</v>
      </c>
      <c r="X32" s="29">
        <f>F32-E32</f>
        <v>200</v>
      </c>
    </row>
    <row r="33" spans="1:24" s="2" customFormat="1" ht="45" customHeight="1" x14ac:dyDescent="0.25">
      <c r="B33" s="32"/>
      <c r="C33" s="5" t="s">
        <v>164</v>
      </c>
      <c r="D33" s="8" t="s">
        <v>102</v>
      </c>
      <c r="E33" s="39">
        <v>1350000</v>
      </c>
      <c r="F33" s="39">
        <f>F36+F40</f>
        <v>1349800</v>
      </c>
      <c r="G33" s="31">
        <f t="shared" ref="G33:L33" si="18">G36+G40</f>
        <v>0</v>
      </c>
      <c r="H33" s="31">
        <f t="shared" si="18"/>
        <v>0</v>
      </c>
      <c r="I33" s="31">
        <f t="shared" si="18"/>
        <v>0</v>
      </c>
      <c r="J33" s="31">
        <f t="shared" si="18"/>
        <v>0</v>
      </c>
      <c r="K33" s="31">
        <f t="shared" si="18"/>
        <v>0</v>
      </c>
      <c r="L33" s="31">
        <f t="shared" si="18"/>
        <v>0</v>
      </c>
      <c r="M33" s="31">
        <f t="shared" ref="M33:O33" si="19">M36+M40</f>
        <v>0</v>
      </c>
      <c r="N33" s="31">
        <f t="shared" si="19"/>
        <v>0</v>
      </c>
      <c r="O33" s="31">
        <f t="shared" si="19"/>
        <v>0</v>
      </c>
      <c r="P33" s="31">
        <f t="shared" ref="P33:Q33" si="20">P36+P40</f>
        <v>0</v>
      </c>
      <c r="Q33" s="31">
        <f t="shared" si="20"/>
        <v>0</v>
      </c>
      <c r="R33" s="27">
        <f t="shared" si="2"/>
        <v>1349800</v>
      </c>
      <c r="S33" s="30">
        <f t="shared" ref="S33" si="21">S36+S40</f>
        <v>0</v>
      </c>
      <c r="T33" s="31"/>
      <c r="U33" s="31">
        <f>U36+U40</f>
        <v>1349800</v>
      </c>
      <c r="V33" s="27">
        <f t="shared" ref="V33:W33" si="22">V36+V40</f>
        <v>0</v>
      </c>
      <c r="W33" s="27">
        <f t="shared" si="22"/>
        <v>0</v>
      </c>
      <c r="X33" s="29">
        <f>F33-E33</f>
        <v>-200</v>
      </c>
    </row>
    <row r="34" spans="1:24" s="2" customFormat="1" ht="45.75" customHeight="1" x14ac:dyDescent="0.25">
      <c r="B34" s="32"/>
      <c r="C34" s="5" t="s">
        <v>165</v>
      </c>
      <c r="D34" s="8" t="s">
        <v>101</v>
      </c>
      <c r="E34" s="31">
        <v>1660000</v>
      </c>
      <c r="F34" s="31">
        <f>F41+F42</f>
        <v>1660000</v>
      </c>
      <c r="G34" s="31">
        <f t="shared" ref="G34:L34" si="23">G41+G42</f>
        <v>0</v>
      </c>
      <c r="H34" s="31">
        <f t="shared" si="23"/>
        <v>0</v>
      </c>
      <c r="I34" s="31">
        <f t="shared" si="23"/>
        <v>0</v>
      </c>
      <c r="J34" s="31">
        <f t="shared" si="23"/>
        <v>0</v>
      </c>
      <c r="K34" s="31">
        <f t="shared" si="23"/>
        <v>0</v>
      </c>
      <c r="L34" s="31">
        <f t="shared" si="23"/>
        <v>0</v>
      </c>
      <c r="M34" s="31">
        <f t="shared" ref="M34:O34" si="24">M41+M42</f>
        <v>0</v>
      </c>
      <c r="N34" s="31">
        <f t="shared" si="24"/>
        <v>0</v>
      </c>
      <c r="O34" s="31">
        <f t="shared" si="24"/>
        <v>0</v>
      </c>
      <c r="P34" s="31">
        <f t="shared" ref="P34:Q34" si="25">P41+P42</f>
        <v>0</v>
      </c>
      <c r="Q34" s="31">
        <f t="shared" si="25"/>
        <v>0</v>
      </c>
      <c r="R34" s="27">
        <f t="shared" si="2"/>
        <v>1660000</v>
      </c>
      <c r="S34" s="30">
        <f t="shared" ref="S34" si="26">S41+S42</f>
        <v>0</v>
      </c>
      <c r="T34" s="31"/>
      <c r="U34" s="31">
        <f>U41+U42</f>
        <v>1660000</v>
      </c>
      <c r="V34" s="27">
        <f t="shared" ref="V34:W34" si="27">V41+V42</f>
        <v>0</v>
      </c>
      <c r="W34" s="27">
        <f t="shared" si="27"/>
        <v>0</v>
      </c>
      <c r="X34" s="29"/>
    </row>
    <row r="35" spans="1:24" s="2" customFormat="1" ht="45" x14ac:dyDescent="0.25">
      <c r="A35" s="2" t="s">
        <v>59</v>
      </c>
      <c r="B35" s="32" t="s">
        <v>113</v>
      </c>
      <c r="C35" s="24" t="s">
        <v>67</v>
      </c>
      <c r="D35" s="10" t="s">
        <v>95</v>
      </c>
      <c r="E35" s="9"/>
      <c r="F35" s="3">
        <v>3121000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9">
        <f t="shared" si="2"/>
        <v>3121000</v>
      </c>
      <c r="S35" s="20">
        <f t="shared" ref="S35:S43" si="28">U35-R35</f>
        <v>0</v>
      </c>
      <c r="T35" s="9"/>
      <c r="U35" s="3">
        <v>3121000</v>
      </c>
      <c r="V35" s="3"/>
      <c r="W35" s="7"/>
      <c r="X35" s="29"/>
    </row>
    <row r="36" spans="1:24" s="2" customFormat="1" ht="15.75" x14ac:dyDescent="0.25">
      <c r="A36" s="2" t="s">
        <v>59</v>
      </c>
      <c r="B36" s="32"/>
      <c r="C36" s="21" t="s">
        <v>62</v>
      </c>
      <c r="D36" s="10" t="s">
        <v>15</v>
      </c>
      <c r="E36" s="9"/>
      <c r="F36" s="3">
        <v>1312000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9">
        <f t="shared" si="2"/>
        <v>1312000</v>
      </c>
      <c r="S36" s="20">
        <f t="shared" si="28"/>
        <v>0</v>
      </c>
      <c r="T36" s="9"/>
      <c r="U36" s="3">
        <v>1312000</v>
      </c>
      <c r="V36" s="3"/>
      <c r="W36" s="7"/>
      <c r="X36" s="29"/>
    </row>
    <row r="37" spans="1:24" s="2" customFormat="1" ht="60" customHeight="1" x14ac:dyDescent="0.25">
      <c r="B37" s="32"/>
      <c r="C37" s="21" t="s">
        <v>167</v>
      </c>
      <c r="D37" s="10" t="s">
        <v>166</v>
      </c>
      <c r="E37" s="9"/>
      <c r="F37" s="3">
        <v>250000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/>
      <c r="S37" s="20"/>
      <c r="T37" s="9"/>
      <c r="U37" s="3">
        <v>250000</v>
      </c>
      <c r="V37" s="3"/>
      <c r="W37" s="7"/>
      <c r="X37" s="29"/>
    </row>
    <row r="38" spans="1:24" s="2" customFormat="1" ht="29.25" customHeight="1" x14ac:dyDescent="0.25">
      <c r="A38" s="2" t="s">
        <v>59</v>
      </c>
      <c r="B38" s="32" t="s">
        <v>113</v>
      </c>
      <c r="C38" s="24" t="s">
        <v>68</v>
      </c>
      <c r="D38" s="10" t="s">
        <v>16</v>
      </c>
      <c r="E38" s="9"/>
      <c r="F38" s="3">
        <v>9500000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9500000</v>
      </c>
      <c r="S38" s="20">
        <f t="shared" si="28"/>
        <v>0</v>
      </c>
      <c r="T38" s="9"/>
      <c r="U38" s="3">
        <v>9500000</v>
      </c>
      <c r="V38" s="3"/>
      <c r="W38" s="7"/>
      <c r="X38" s="29"/>
    </row>
    <row r="39" spans="1:24" s="2" customFormat="1" ht="45" customHeight="1" x14ac:dyDescent="0.25">
      <c r="A39" s="2" t="s">
        <v>59</v>
      </c>
      <c r="B39" s="32" t="s">
        <v>113</v>
      </c>
      <c r="C39" s="24" t="s">
        <v>71</v>
      </c>
      <c r="D39" s="10" t="s">
        <v>96</v>
      </c>
      <c r="E39" s="9"/>
      <c r="F39" s="3">
        <v>39200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>
        <f t="shared" si="2"/>
        <v>39200</v>
      </c>
      <c r="S39" s="20">
        <f t="shared" si="28"/>
        <v>0</v>
      </c>
      <c r="T39" s="9"/>
      <c r="U39" s="3">
        <v>39200</v>
      </c>
      <c r="V39" s="3"/>
      <c r="W39" s="7"/>
      <c r="X39" s="29"/>
    </row>
    <row r="40" spans="1:24" s="2" customFormat="1" ht="30" x14ac:dyDescent="0.25">
      <c r="A40" s="2" t="s">
        <v>59</v>
      </c>
      <c r="B40" s="32"/>
      <c r="C40" s="21" t="s">
        <v>70</v>
      </c>
      <c r="D40" s="10" t="s">
        <v>17</v>
      </c>
      <c r="E40" s="9"/>
      <c r="F40" s="3">
        <v>37800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37800</v>
      </c>
      <c r="S40" s="20">
        <f t="shared" si="28"/>
        <v>0</v>
      </c>
      <c r="T40" s="9"/>
      <c r="U40" s="3">
        <v>37800</v>
      </c>
      <c r="V40" s="3"/>
      <c r="W40" s="7"/>
      <c r="X40" s="29"/>
    </row>
    <row r="41" spans="1:24" s="2" customFormat="1" ht="45.75" customHeight="1" x14ac:dyDescent="0.25">
      <c r="A41" s="2" t="s">
        <v>59</v>
      </c>
      <c r="B41" s="32"/>
      <c r="C41" s="21" t="s">
        <v>72</v>
      </c>
      <c r="D41" s="10" t="s">
        <v>168</v>
      </c>
      <c r="E41" s="9"/>
      <c r="F41" s="3">
        <v>1250000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1250000</v>
      </c>
      <c r="S41" s="20">
        <f t="shared" si="28"/>
        <v>0</v>
      </c>
      <c r="T41" s="9"/>
      <c r="U41" s="3">
        <v>1250000</v>
      </c>
      <c r="V41" s="3"/>
      <c r="W41" s="7"/>
      <c r="X41" s="29"/>
    </row>
    <row r="42" spans="1:24" s="2" customFormat="1" ht="75" x14ac:dyDescent="0.25">
      <c r="A42" s="2" t="s">
        <v>59</v>
      </c>
      <c r="B42" s="32"/>
      <c r="C42" s="21" t="s">
        <v>69</v>
      </c>
      <c r="D42" s="10" t="s">
        <v>169</v>
      </c>
      <c r="E42" s="9"/>
      <c r="F42" s="3">
        <v>410000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410000</v>
      </c>
      <c r="S42" s="20">
        <f t="shared" si="28"/>
        <v>0</v>
      </c>
      <c r="T42" s="9"/>
      <c r="U42" s="3">
        <v>410000</v>
      </c>
      <c r="V42" s="3"/>
      <c r="W42" s="7"/>
      <c r="X42" s="29"/>
    </row>
    <row r="43" spans="1:24" s="2" customFormat="1" ht="15.75" x14ac:dyDescent="0.25">
      <c r="B43" s="32"/>
      <c r="C43" s="5" t="s">
        <v>170</v>
      </c>
      <c r="D43" s="8" t="s">
        <v>104</v>
      </c>
      <c r="E43" s="27">
        <f>E44+E45+E46</f>
        <v>12520000</v>
      </c>
      <c r="F43" s="27">
        <f>F44+F45+F46</f>
        <v>12520000</v>
      </c>
      <c r="G43" s="27">
        <f t="shared" ref="G43:L43" si="29">G44+G45+G46</f>
        <v>0</v>
      </c>
      <c r="H43" s="27">
        <f t="shared" si="29"/>
        <v>0</v>
      </c>
      <c r="I43" s="27">
        <f t="shared" si="29"/>
        <v>0</v>
      </c>
      <c r="J43" s="27">
        <f t="shared" si="29"/>
        <v>0</v>
      </c>
      <c r="K43" s="27">
        <f t="shared" si="29"/>
        <v>0</v>
      </c>
      <c r="L43" s="27">
        <f t="shared" si="29"/>
        <v>0</v>
      </c>
      <c r="M43" s="27">
        <f t="shared" ref="M43:Q43" si="30">M47+M49+M50+M51</f>
        <v>0</v>
      </c>
      <c r="N43" s="27">
        <f t="shared" ref="N43" si="31">N47+N49+N50+N51</f>
        <v>0</v>
      </c>
      <c r="O43" s="27">
        <f>O44+O45+O46</f>
        <v>0</v>
      </c>
      <c r="P43" s="27">
        <f>P44+P45+P46</f>
        <v>0</v>
      </c>
      <c r="Q43" s="27">
        <f t="shared" si="30"/>
        <v>0</v>
      </c>
      <c r="R43" s="27">
        <f t="shared" si="2"/>
        <v>12520000</v>
      </c>
      <c r="S43" s="30">
        <f t="shared" si="28"/>
        <v>0</v>
      </c>
      <c r="T43" s="27">
        <f>T44+T45+T46</f>
        <v>0</v>
      </c>
      <c r="U43" s="27">
        <f>U44+U45+U46</f>
        <v>12520000</v>
      </c>
      <c r="V43" s="27">
        <f>V44+V45+V46</f>
        <v>0</v>
      </c>
      <c r="W43" s="27">
        <f>W44+W45+W46</f>
        <v>0</v>
      </c>
      <c r="X43" s="29"/>
    </row>
    <row r="44" spans="1:24" s="2" customFormat="1" ht="15.75" x14ac:dyDescent="0.25">
      <c r="B44" s="32"/>
      <c r="C44" s="5" t="s">
        <v>171</v>
      </c>
      <c r="D44" s="8" t="s">
        <v>18</v>
      </c>
      <c r="E44" s="35">
        <v>6105000</v>
      </c>
      <c r="F44" s="35">
        <f>F49+F50</f>
        <v>6450000</v>
      </c>
      <c r="G44" s="27">
        <f t="shared" ref="G44:L44" si="32">G49+G50</f>
        <v>0</v>
      </c>
      <c r="H44" s="27">
        <f t="shared" si="32"/>
        <v>0</v>
      </c>
      <c r="I44" s="27">
        <f t="shared" si="32"/>
        <v>0</v>
      </c>
      <c r="J44" s="27">
        <f t="shared" si="32"/>
        <v>0</v>
      </c>
      <c r="K44" s="27">
        <f t="shared" si="32"/>
        <v>0</v>
      </c>
      <c r="L44" s="27">
        <f t="shared" si="32"/>
        <v>0</v>
      </c>
      <c r="M44" s="27"/>
      <c r="N44" s="27"/>
      <c r="O44" s="27">
        <f>O49+O50</f>
        <v>0</v>
      </c>
      <c r="P44" s="27">
        <f>P49+P50</f>
        <v>0</v>
      </c>
      <c r="Q44" s="27">
        <f>Q49+Q50</f>
        <v>0</v>
      </c>
      <c r="R44" s="27">
        <f t="shared" si="2"/>
        <v>6450000</v>
      </c>
      <c r="S44" s="30">
        <f t="shared" ref="S44" si="33">S49+S50</f>
        <v>0</v>
      </c>
      <c r="T44" s="27"/>
      <c r="U44" s="27">
        <f>U49+U50</f>
        <v>6450000</v>
      </c>
      <c r="V44" s="27">
        <f>V49+V50</f>
        <v>0</v>
      </c>
      <c r="W44" s="27">
        <f>W49+W50</f>
        <v>0</v>
      </c>
      <c r="X44" s="29">
        <f t="shared" ref="X44:X46" si="34">F44-E44</f>
        <v>345000</v>
      </c>
    </row>
    <row r="45" spans="1:24" s="2" customFormat="1" ht="48" customHeight="1" x14ac:dyDescent="0.25">
      <c r="B45" s="32"/>
      <c r="C45" s="5" t="s">
        <v>172</v>
      </c>
      <c r="D45" s="8" t="s">
        <v>105</v>
      </c>
      <c r="E45" s="35">
        <v>4000000</v>
      </c>
      <c r="F45" s="35">
        <f>F47</f>
        <v>3880000</v>
      </c>
      <c r="G45" s="27">
        <f t="shared" ref="G45:N45" si="35">G47</f>
        <v>0</v>
      </c>
      <c r="H45" s="27">
        <f t="shared" si="35"/>
        <v>0</v>
      </c>
      <c r="I45" s="27">
        <f t="shared" si="35"/>
        <v>0</v>
      </c>
      <c r="J45" s="27">
        <f t="shared" si="35"/>
        <v>0</v>
      </c>
      <c r="K45" s="27">
        <f t="shared" si="35"/>
        <v>0</v>
      </c>
      <c r="L45" s="27">
        <f t="shared" si="35"/>
        <v>0</v>
      </c>
      <c r="M45" s="27">
        <f t="shared" si="35"/>
        <v>0</v>
      </c>
      <c r="N45" s="27">
        <f t="shared" si="35"/>
        <v>0</v>
      </c>
      <c r="O45" s="27">
        <f>O47</f>
        <v>0</v>
      </c>
      <c r="P45" s="27">
        <f>P47</f>
        <v>0</v>
      </c>
      <c r="Q45" s="27">
        <f>Q47</f>
        <v>0</v>
      </c>
      <c r="R45" s="27">
        <f t="shared" si="2"/>
        <v>3880000</v>
      </c>
      <c r="S45" s="30">
        <f t="shared" ref="S45" si="36">S47</f>
        <v>0</v>
      </c>
      <c r="T45" s="27"/>
      <c r="U45" s="27">
        <f>U47</f>
        <v>3880000</v>
      </c>
      <c r="V45" s="27">
        <f>V47</f>
        <v>0</v>
      </c>
      <c r="W45" s="27">
        <f>W47</f>
        <v>0</v>
      </c>
      <c r="X45" s="29">
        <f t="shared" si="34"/>
        <v>-120000</v>
      </c>
    </row>
    <row r="46" spans="1:24" s="2" customFormat="1" ht="78" customHeight="1" x14ac:dyDescent="0.25">
      <c r="B46" s="32"/>
      <c r="C46" s="5" t="s">
        <v>173</v>
      </c>
      <c r="D46" s="8" t="s">
        <v>137</v>
      </c>
      <c r="E46" s="35">
        <v>2415000</v>
      </c>
      <c r="F46" s="35">
        <f>F51</f>
        <v>2190000</v>
      </c>
      <c r="G46" s="27">
        <f t="shared" ref="G46:O46" si="37">G51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>
        <f t="shared" si="37"/>
        <v>0</v>
      </c>
      <c r="N46" s="27">
        <f t="shared" si="37"/>
        <v>0</v>
      </c>
      <c r="O46" s="27">
        <f t="shared" si="37"/>
        <v>0</v>
      </c>
      <c r="P46" s="27">
        <f>P51</f>
        <v>0</v>
      </c>
      <c r="Q46" s="27">
        <f>Q51</f>
        <v>0</v>
      </c>
      <c r="R46" s="27">
        <f t="shared" si="2"/>
        <v>2190000</v>
      </c>
      <c r="S46" s="30">
        <f t="shared" ref="S46" si="38">S51</f>
        <v>0</v>
      </c>
      <c r="T46" s="27"/>
      <c r="U46" s="27">
        <f>U51</f>
        <v>2190000</v>
      </c>
      <c r="V46" s="27">
        <f>V51</f>
        <v>0</v>
      </c>
      <c r="W46" s="27">
        <f>W51</f>
        <v>0</v>
      </c>
      <c r="X46" s="29">
        <f t="shared" si="34"/>
        <v>-225000</v>
      </c>
    </row>
    <row r="47" spans="1:24" s="2" customFormat="1" ht="30" x14ac:dyDescent="0.25">
      <c r="A47" s="2" t="s">
        <v>59</v>
      </c>
      <c r="B47" s="32"/>
      <c r="C47" s="21" t="s">
        <v>73</v>
      </c>
      <c r="D47" s="10" t="s">
        <v>174</v>
      </c>
      <c r="E47" s="9"/>
      <c r="F47" s="3">
        <v>3880000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9">
        <f t="shared" si="2"/>
        <v>3880000</v>
      </c>
      <c r="S47" s="20">
        <f t="shared" ref="S47:S53" si="39">U47-R47</f>
        <v>0</v>
      </c>
      <c r="T47" s="9"/>
      <c r="U47" s="3">
        <v>3880000</v>
      </c>
      <c r="V47" s="3"/>
      <c r="W47" s="3"/>
    </row>
    <row r="48" spans="1:24" s="2" customFormat="1" ht="66.75" customHeight="1" x14ac:dyDescent="0.25">
      <c r="A48" s="2" t="s">
        <v>59</v>
      </c>
      <c r="B48" s="32"/>
      <c r="C48" s="21" t="s">
        <v>74</v>
      </c>
      <c r="D48" s="10" t="s">
        <v>175</v>
      </c>
      <c r="E48" s="9"/>
      <c r="F48" s="3">
        <v>3000000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9">
        <f t="shared" si="2"/>
        <v>3000000</v>
      </c>
      <c r="S48" s="20">
        <f t="shared" si="39"/>
        <v>0</v>
      </c>
      <c r="T48" s="9"/>
      <c r="U48" s="3">
        <v>3000000</v>
      </c>
      <c r="V48" s="3"/>
      <c r="W48" s="3"/>
    </row>
    <row r="49" spans="1:24" s="2" customFormat="1" ht="36" x14ac:dyDescent="0.25">
      <c r="A49" s="2" t="s">
        <v>59</v>
      </c>
      <c r="B49" s="32" t="s">
        <v>113</v>
      </c>
      <c r="C49" s="24" t="s">
        <v>76</v>
      </c>
      <c r="D49" s="10" t="s">
        <v>19</v>
      </c>
      <c r="E49" s="9"/>
      <c r="F49" s="3">
        <v>4000000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4000000</v>
      </c>
      <c r="S49" s="20">
        <f t="shared" si="39"/>
        <v>0</v>
      </c>
      <c r="T49" s="9"/>
      <c r="U49" s="3">
        <v>4000000</v>
      </c>
      <c r="V49" s="3"/>
      <c r="W49" s="3"/>
    </row>
    <row r="50" spans="1:24" s="2" customFormat="1" ht="36" x14ac:dyDescent="0.25">
      <c r="A50" s="2" t="s">
        <v>59</v>
      </c>
      <c r="B50" s="32" t="s">
        <v>113</v>
      </c>
      <c r="C50" s="24" t="s">
        <v>75</v>
      </c>
      <c r="D50" s="10" t="s">
        <v>20</v>
      </c>
      <c r="E50" s="9"/>
      <c r="F50" s="3">
        <v>2450000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2450000</v>
      </c>
      <c r="S50" s="20">
        <f t="shared" si="39"/>
        <v>0</v>
      </c>
      <c r="T50" s="9"/>
      <c r="U50" s="3">
        <v>2450000</v>
      </c>
      <c r="V50" s="3"/>
      <c r="W50" s="3"/>
    </row>
    <row r="51" spans="1:24" s="2" customFormat="1" ht="48.75" customHeight="1" x14ac:dyDescent="0.25">
      <c r="A51" s="2" t="s">
        <v>59</v>
      </c>
      <c r="B51" s="32"/>
      <c r="C51" s="21" t="s">
        <v>64</v>
      </c>
      <c r="D51" s="10" t="s">
        <v>176</v>
      </c>
      <c r="E51" s="9"/>
      <c r="F51" s="3">
        <v>2190000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2190000</v>
      </c>
      <c r="S51" s="20">
        <f t="shared" si="39"/>
        <v>0</v>
      </c>
      <c r="T51" s="9"/>
      <c r="U51" s="3">
        <v>2190000</v>
      </c>
      <c r="V51" s="3"/>
      <c r="W51" s="3"/>
    </row>
    <row r="52" spans="1:24" s="2" customFormat="1" ht="15.75" x14ac:dyDescent="0.25">
      <c r="B52" s="32"/>
      <c r="C52" s="5" t="s">
        <v>177</v>
      </c>
      <c r="D52" s="8" t="s">
        <v>21</v>
      </c>
      <c r="E52" s="27">
        <f>E53+E54</f>
        <v>8000000</v>
      </c>
      <c r="F52" s="27">
        <f>F53+F54</f>
        <v>8000000</v>
      </c>
      <c r="G52" s="27">
        <f t="shared" ref="G52:Q52" si="40">G53+G54</f>
        <v>0</v>
      </c>
      <c r="H52" s="27">
        <f t="shared" si="40"/>
        <v>0</v>
      </c>
      <c r="I52" s="27">
        <f t="shared" si="40"/>
        <v>0</v>
      </c>
      <c r="J52" s="27">
        <f t="shared" si="40"/>
        <v>0</v>
      </c>
      <c r="K52" s="27">
        <f t="shared" si="40"/>
        <v>0</v>
      </c>
      <c r="L52" s="27">
        <f t="shared" si="40"/>
        <v>0</v>
      </c>
      <c r="M52" s="27">
        <f t="shared" si="40"/>
        <v>0</v>
      </c>
      <c r="N52" s="27">
        <f t="shared" si="40"/>
        <v>0</v>
      </c>
      <c r="O52" s="27">
        <f t="shared" si="40"/>
        <v>0</v>
      </c>
      <c r="P52" s="27">
        <f t="shared" si="40"/>
        <v>0</v>
      </c>
      <c r="Q52" s="27">
        <f t="shared" si="40"/>
        <v>0</v>
      </c>
      <c r="R52" s="27">
        <f t="shared" si="2"/>
        <v>8000000</v>
      </c>
      <c r="S52" s="30">
        <f t="shared" si="39"/>
        <v>0</v>
      </c>
      <c r="T52" s="27">
        <f>T53+T54</f>
        <v>0</v>
      </c>
      <c r="U52" s="27">
        <f>U53+U54</f>
        <v>8000000</v>
      </c>
      <c r="V52" s="27">
        <f>V53+V54</f>
        <v>0</v>
      </c>
      <c r="W52" s="27">
        <f>W53+W54</f>
        <v>0</v>
      </c>
    </row>
    <row r="53" spans="1:24" s="2" customFormat="1" ht="15.75" x14ac:dyDescent="0.25">
      <c r="B53" s="32"/>
      <c r="C53" s="5" t="s">
        <v>178</v>
      </c>
      <c r="D53" s="8" t="s">
        <v>21</v>
      </c>
      <c r="E53" s="27">
        <v>7526000</v>
      </c>
      <c r="F53" s="27">
        <f>F55+F57+F59+F61</f>
        <v>7526000</v>
      </c>
      <c r="G53" s="27">
        <f t="shared" ref="G53:Q53" si="41">G55+G57+G59+G61</f>
        <v>0</v>
      </c>
      <c r="H53" s="27">
        <f t="shared" si="41"/>
        <v>0</v>
      </c>
      <c r="I53" s="27">
        <f t="shared" si="41"/>
        <v>0</v>
      </c>
      <c r="J53" s="27">
        <f t="shared" si="41"/>
        <v>0</v>
      </c>
      <c r="K53" s="27">
        <f t="shared" si="41"/>
        <v>0</v>
      </c>
      <c r="L53" s="27">
        <f t="shared" si="41"/>
        <v>0</v>
      </c>
      <c r="M53" s="27">
        <f t="shared" si="41"/>
        <v>0</v>
      </c>
      <c r="N53" s="27">
        <f t="shared" si="41"/>
        <v>0</v>
      </c>
      <c r="O53" s="27">
        <f t="shared" si="41"/>
        <v>0</v>
      </c>
      <c r="P53" s="27">
        <f t="shared" si="41"/>
        <v>0</v>
      </c>
      <c r="Q53" s="27">
        <f t="shared" si="41"/>
        <v>0</v>
      </c>
      <c r="R53" s="27">
        <f t="shared" si="2"/>
        <v>7526000</v>
      </c>
      <c r="S53" s="30">
        <f t="shared" si="39"/>
        <v>0</v>
      </c>
      <c r="T53" s="27"/>
      <c r="U53" s="27">
        <f>U55+U57+U59+U61</f>
        <v>7526000</v>
      </c>
      <c r="V53" s="27">
        <f t="shared" ref="V53:W53" si="42">V55+V57+V59+V61</f>
        <v>0</v>
      </c>
      <c r="W53" s="27">
        <f t="shared" si="42"/>
        <v>0</v>
      </c>
    </row>
    <row r="54" spans="1:24" s="2" customFormat="1" ht="60" x14ac:dyDescent="0.25">
      <c r="B54" s="32"/>
      <c r="C54" s="5" t="s">
        <v>179</v>
      </c>
      <c r="D54" s="8" t="s">
        <v>103</v>
      </c>
      <c r="E54" s="27">
        <v>474000</v>
      </c>
      <c r="F54" s="27">
        <f>F58+F60</f>
        <v>474000</v>
      </c>
      <c r="G54" s="27">
        <f t="shared" ref="G54:Q54" si="43">G58+G60</f>
        <v>0</v>
      </c>
      <c r="H54" s="27">
        <f t="shared" si="43"/>
        <v>0</v>
      </c>
      <c r="I54" s="27">
        <f t="shared" si="43"/>
        <v>0</v>
      </c>
      <c r="J54" s="27">
        <f t="shared" si="43"/>
        <v>0</v>
      </c>
      <c r="K54" s="27">
        <f t="shared" si="43"/>
        <v>0</v>
      </c>
      <c r="L54" s="27">
        <f t="shared" si="43"/>
        <v>0</v>
      </c>
      <c r="M54" s="27">
        <f t="shared" si="43"/>
        <v>0</v>
      </c>
      <c r="N54" s="27">
        <f t="shared" si="43"/>
        <v>0</v>
      </c>
      <c r="O54" s="27">
        <f t="shared" si="43"/>
        <v>0</v>
      </c>
      <c r="P54" s="27">
        <f t="shared" si="43"/>
        <v>0</v>
      </c>
      <c r="Q54" s="27">
        <f t="shared" si="43"/>
        <v>0</v>
      </c>
      <c r="R54" s="27">
        <f t="shared" si="2"/>
        <v>474000</v>
      </c>
      <c r="S54" s="30">
        <f>S58+S60</f>
        <v>0</v>
      </c>
      <c r="T54" s="27"/>
      <c r="U54" s="27">
        <f>U58+U60</f>
        <v>474000</v>
      </c>
      <c r="V54" s="27">
        <f>V58+V60</f>
        <v>0</v>
      </c>
      <c r="W54" s="27">
        <f>W58+W60</f>
        <v>0</v>
      </c>
    </row>
    <row r="55" spans="1:24" s="2" customFormat="1" ht="15.75" x14ac:dyDescent="0.25">
      <c r="A55" s="2" t="s">
        <v>59</v>
      </c>
      <c r="B55" s="32"/>
      <c r="C55" s="24" t="s">
        <v>67</v>
      </c>
      <c r="D55" s="10" t="s">
        <v>180</v>
      </c>
      <c r="E55" s="9"/>
      <c r="F55" s="12">
        <v>5963000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9">
        <f t="shared" si="2"/>
        <v>5963000</v>
      </c>
      <c r="S55" s="20">
        <f t="shared" ref="S55:S96" si="44">U55-R55</f>
        <v>0</v>
      </c>
      <c r="T55" s="9"/>
      <c r="U55" s="12">
        <v>5963000</v>
      </c>
      <c r="V55" s="12"/>
      <c r="W55" s="9"/>
    </row>
    <row r="56" spans="1:24" s="2" customFormat="1" ht="24" customHeight="1" x14ac:dyDescent="0.25">
      <c r="B56" s="32"/>
      <c r="C56" s="24" t="s">
        <v>84</v>
      </c>
      <c r="D56" s="10" t="s">
        <v>181</v>
      </c>
      <c r="E56" s="9"/>
      <c r="F56" s="12">
        <v>45000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9">
        <f t="shared" si="2"/>
        <v>45000</v>
      </c>
      <c r="S56" s="20">
        <f t="shared" si="44"/>
        <v>0</v>
      </c>
      <c r="T56" s="9"/>
      <c r="U56" s="12">
        <v>45000</v>
      </c>
      <c r="V56" s="12"/>
      <c r="W56" s="9"/>
    </row>
    <row r="57" spans="1:24" s="2" customFormat="1" ht="15.75" x14ac:dyDescent="0.25">
      <c r="A57" s="2" t="s">
        <v>59</v>
      </c>
      <c r="B57" s="32"/>
      <c r="C57" s="24" t="s">
        <v>76</v>
      </c>
      <c r="D57" s="10" t="s">
        <v>22</v>
      </c>
      <c r="E57" s="9"/>
      <c r="F57" s="12">
        <v>413000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413000</v>
      </c>
      <c r="S57" s="20">
        <f t="shared" si="44"/>
        <v>0</v>
      </c>
      <c r="T57" s="9"/>
      <c r="U57" s="12">
        <v>413000</v>
      </c>
      <c r="V57" s="12"/>
      <c r="W57" s="9"/>
    </row>
    <row r="58" spans="1:24" s="2" customFormat="1" ht="72" customHeight="1" x14ac:dyDescent="0.25">
      <c r="A58" s="2" t="s">
        <v>59</v>
      </c>
      <c r="B58" s="32" t="s">
        <v>113</v>
      </c>
      <c r="C58" s="21" t="s">
        <v>63</v>
      </c>
      <c r="D58" s="10" t="s">
        <v>182</v>
      </c>
      <c r="E58" s="9"/>
      <c r="F58" s="12">
        <v>374000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374000</v>
      </c>
      <c r="S58" s="20">
        <f t="shared" si="44"/>
        <v>0</v>
      </c>
      <c r="T58" s="9"/>
      <c r="U58" s="12">
        <v>374000</v>
      </c>
      <c r="V58" s="12"/>
      <c r="W58" s="9"/>
      <c r="X58" s="29"/>
    </row>
    <row r="59" spans="1:24" s="2" customFormat="1" ht="45" x14ac:dyDescent="0.25">
      <c r="A59" s="2" t="s">
        <v>59</v>
      </c>
      <c r="B59" s="32"/>
      <c r="C59" s="24" t="s">
        <v>119</v>
      </c>
      <c r="D59" s="10" t="s">
        <v>23</v>
      </c>
      <c r="E59" s="9"/>
      <c r="F59" s="12">
        <v>900000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900000</v>
      </c>
      <c r="S59" s="20">
        <f t="shared" si="44"/>
        <v>0</v>
      </c>
      <c r="T59" s="9"/>
      <c r="U59" s="12">
        <v>900000</v>
      </c>
      <c r="V59" s="12"/>
      <c r="W59" s="9"/>
    </row>
    <row r="60" spans="1:24" s="2" customFormat="1" ht="33" customHeight="1" x14ac:dyDescent="0.25">
      <c r="A60" s="2" t="s">
        <v>59</v>
      </c>
      <c r="B60" s="32" t="s">
        <v>114</v>
      </c>
      <c r="C60" s="21" t="s">
        <v>120</v>
      </c>
      <c r="D60" s="10" t="s">
        <v>24</v>
      </c>
      <c r="E60" s="9"/>
      <c r="F60" s="12">
        <v>100000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9">
        <f t="shared" si="2"/>
        <v>100000</v>
      </c>
      <c r="S60" s="20">
        <f t="shared" si="44"/>
        <v>0</v>
      </c>
      <c r="T60" s="9"/>
      <c r="U60" s="12">
        <v>100000</v>
      </c>
      <c r="V60" s="12"/>
      <c r="W60" s="9"/>
    </row>
    <row r="61" spans="1:24" s="2" customFormat="1" ht="30" x14ac:dyDescent="0.25">
      <c r="A61" s="2" t="s">
        <v>59</v>
      </c>
      <c r="B61" s="32"/>
      <c r="C61" s="24" t="s">
        <v>80</v>
      </c>
      <c r="D61" s="10" t="s">
        <v>183</v>
      </c>
      <c r="E61" s="9"/>
      <c r="F61" s="12">
        <v>250000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250000</v>
      </c>
      <c r="S61" s="20">
        <f t="shared" si="44"/>
        <v>0</v>
      </c>
      <c r="T61" s="9"/>
      <c r="U61" s="12">
        <v>250000</v>
      </c>
      <c r="V61" s="12"/>
      <c r="W61" s="9"/>
    </row>
    <row r="62" spans="1:24" s="2" customFormat="1" ht="75" x14ac:dyDescent="0.25">
      <c r="A62" s="2" t="s">
        <v>59</v>
      </c>
      <c r="B62" s="32"/>
      <c r="C62" s="24" t="s">
        <v>121</v>
      </c>
      <c r="D62" s="10" t="s">
        <v>97</v>
      </c>
      <c r="E62" s="9"/>
      <c r="F62" s="12">
        <v>81000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9">
        <f t="shared" si="2"/>
        <v>81000</v>
      </c>
      <c r="S62" s="20">
        <f t="shared" si="44"/>
        <v>0</v>
      </c>
      <c r="T62" s="9"/>
      <c r="U62" s="12">
        <v>81000</v>
      </c>
      <c r="V62" s="12"/>
      <c r="W62" s="9"/>
    </row>
    <row r="63" spans="1:24" s="2" customFormat="1" ht="23.25" customHeight="1" x14ac:dyDescent="0.25">
      <c r="B63" s="32"/>
      <c r="C63" s="5" t="s">
        <v>184</v>
      </c>
      <c r="D63" s="8" t="s">
        <v>89</v>
      </c>
      <c r="E63" s="27">
        <v>12150000</v>
      </c>
      <c r="F63" s="27">
        <f>F64+F65+F67+F68+F69+F70+F71</f>
        <v>12150000</v>
      </c>
      <c r="G63" s="27">
        <f t="shared" ref="G63:Q63" si="45">G64+G65+G67+G68+G69+G70+G71</f>
        <v>0</v>
      </c>
      <c r="H63" s="27">
        <f t="shared" si="45"/>
        <v>-110000</v>
      </c>
      <c r="I63" s="27">
        <f t="shared" si="45"/>
        <v>0</v>
      </c>
      <c r="J63" s="27">
        <f t="shared" si="45"/>
        <v>0</v>
      </c>
      <c r="K63" s="27">
        <f t="shared" si="45"/>
        <v>0</v>
      </c>
      <c r="L63" s="27">
        <f t="shared" si="45"/>
        <v>0</v>
      </c>
      <c r="M63" s="27">
        <f t="shared" si="45"/>
        <v>0</v>
      </c>
      <c r="N63" s="27">
        <f t="shared" si="45"/>
        <v>0</v>
      </c>
      <c r="O63" s="27">
        <f t="shared" si="45"/>
        <v>0</v>
      </c>
      <c r="P63" s="27">
        <f t="shared" si="45"/>
        <v>0</v>
      </c>
      <c r="Q63" s="27">
        <f t="shared" si="45"/>
        <v>0</v>
      </c>
      <c r="R63" s="27">
        <f t="shared" si="2"/>
        <v>12040000</v>
      </c>
      <c r="S63" s="30">
        <f t="shared" si="44"/>
        <v>110000</v>
      </c>
      <c r="T63" s="27"/>
      <c r="U63" s="27">
        <f>U64+U65+U67+U68+U69+U70+U71</f>
        <v>12150000</v>
      </c>
      <c r="V63" s="27">
        <f>V64+V65+V67+V68+V69+V70+V71</f>
        <v>12040000</v>
      </c>
      <c r="W63" s="27">
        <f t="shared" ref="W63" si="46">W64+W65+W67+W68+W69+W70+W71</f>
        <v>-110000</v>
      </c>
    </row>
    <row r="64" spans="1:24" s="2" customFormat="1" ht="60" x14ac:dyDescent="0.25">
      <c r="A64" s="2" t="s">
        <v>59</v>
      </c>
      <c r="B64" s="40" t="s">
        <v>136</v>
      </c>
      <c r="C64" s="24" t="s">
        <v>67</v>
      </c>
      <c r="D64" s="10" t="s">
        <v>25</v>
      </c>
      <c r="E64" s="9"/>
      <c r="F64" s="12">
        <v>3200000</v>
      </c>
      <c r="G64" s="12"/>
      <c r="H64" s="12">
        <v>-110000</v>
      </c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3090000</v>
      </c>
      <c r="S64" s="20">
        <f t="shared" si="44"/>
        <v>110000</v>
      </c>
      <c r="T64" s="9"/>
      <c r="U64" s="12">
        <v>3200000</v>
      </c>
      <c r="V64" s="7">
        <v>3090000</v>
      </c>
      <c r="W64" s="7">
        <f>V64-U64</f>
        <v>-110000</v>
      </c>
    </row>
    <row r="65" spans="1:23" s="2" customFormat="1" ht="60" x14ac:dyDescent="0.25">
      <c r="A65" s="2" t="s">
        <v>59</v>
      </c>
      <c r="B65" s="40"/>
      <c r="C65" s="24" t="s">
        <v>76</v>
      </c>
      <c r="D65" s="10" t="s">
        <v>185</v>
      </c>
      <c r="E65" s="9"/>
      <c r="F65" s="12">
        <v>7140000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9">
        <f t="shared" si="2"/>
        <v>7140000</v>
      </c>
      <c r="S65" s="20">
        <f t="shared" si="44"/>
        <v>0</v>
      </c>
      <c r="T65" s="9"/>
      <c r="U65" s="12">
        <v>7140000</v>
      </c>
      <c r="V65" s="7">
        <v>7140000</v>
      </c>
      <c r="W65" s="7">
        <f t="shared" ref="W65:W71" si="47">V65-U65</f>
        <v>0</v>
      </c>
    </row>
    <row r="66" spans="1:23" s="2" customFormat="1" ht="15.75" x14ac:dyDescent="0.25">
      <c r="B66" s="40"/>
      <c r="C66" s="24" t="s">
        <v>107</v>
      </c>
      <c r="D66" s="10" t="s">
        <v>186</v>
      </c>
      <c r="E66" s="9"/>
      <c r="F66" s="12">
        <v>360000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360000</v>
      </c>
      <c r="S66" s="20">
        <f t="shared" si="44"/>
        <v>0</v>
      </c>
      <c r="T66" s="9"/>
      <c r="U66" s="12">
        <v>360000</v>
      </c>
      <c r="V66" s="7">
        <v>360000</v>
      </c>
      <c r="W66" s="7">
        <f t="shared" si="47"/>
        <v>0</v>
      </c>
    </row>
    <row r="67" spans="1:23" s="2" customFormat="1" ht="45" x14ac:dyDescent="0.25">
      <c r="B67" s="40"/>
      <c r="C67" s="24" t="s">
        <v>68</v>
      </c>
      <c r="D67" s="10" t="s">
        <v>111</v>
      </c>
      <c r="E67" s="9"/>
      <c r="F67" s="12">
        <v>300000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300000</v>
      </c>
      <c r="S67" s="20">
        <f t="shared" si="44"/>
        <v>0</v>
      </c>
      <c r="T67" s="9"/>
      <c r="U67" s="12">
        <v>300000</v>
      </c>
      <c r="V67" s="7">
        <v>300000</v>
      </c>
      <c r="W67" s="7">
        <f t="shared" si="47"/>
        <v>0</v>
      </c>
    </row>
    <row r="68" spans="1:23" s="2" customFormat="1" ht="15.75" x14ac:dyDescent="0.25">
      <c r="A68" s="2" t="s">
        <v>59</v>
      </c>
      <c r="B68" s="40"/>
      <c r="C68" s="24" t="s">
        <v>79</v>
      </c>
      <c r="D68" s="10" t="s">
        <v>26</v>
      </c>
      <c r="E68" s="9"/>
      <c r="F68" s="12">
        <v>1054000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1054000</v>
      </c>
      <c r="S68" s="20">
        <f t="shared" si="44"/>
        <v>0</v>
      </c>
      <c r="T68" s="9"/>
      <c r="U68" s="12">
        <v>1054000</v>
      </c>
      <c r="V68" s="7">
        <v>1054000</v>
      </c>
      <c r="W68" s="7">
        <f t="shared" si="47"/>
        <v>0</v>
      </c>
    </row>
    <row r="69" spans="1:23" s="2" customFormat="1" ht="30" x14ac:dyDescent="0.25">
      <c r="A69" s="2" t="s">
        <v>59</v>
      </c>
      <c r="B69" s="40"/>
      <c r="C69" s="24" t="s">
        <v>77</v>
      </c>
      <c r="D69" s="10" t="s">
        <v>27</v>
      </c>
      <c r="E69" s="9"/>
      <c r="F69" s="12">
        <v>36000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36000</v>
      </c>
      <c r="S69" s="20">
        <f t="shared" si="44"/>
        <v>0</v>
      </c>
      <c r="T69" s="9"/>
      <c r="U69" s="12">
        <v>36000</v>
      </c>
      <c r="V69" s="7">
        <v>36000</v>
      </c>
      <c r="W69" s="7">
        <f t="shared" si="47"/>
        <v>0</v>
      </c>
    </row>
    <row r="70" spans="1:23" s="2" customFormat="1" ht="15.75" x14ac:dyDescent="0.25">
      <c r="A70" s="2" t="s">
        <v>59</v>
      </c>
      <c r="B70" s="40"/>
      <c r="C70" s="24" t="s">
        <v>80</v>
      </c>
      <c r="D70" s="10" t="s">
        <v>28</v>
      </c>
      <c r="E70" s="9"/>
      <c r="F70" s="12">
        <v>120000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ref="R70:R134" si="48">F70+G70+H70+I70+J70+L70+M70+K70+O70+Q70+N70+P70</f>
        <v>120000</v>
      </c>
      <c r="S70" s="20">
        <f t="shared" si="44"/>
        <v>0</v>
      </c>
      <c r="T70" s="9"/>
      <c r="U70" s="12">
        <v>120000</v>
      </c>
      <c r="V70" s="7">
        <v>120000</v>
      </c>
      <c r="W70" s="7">
        <f t="shared" si="47"/>
        <v>0</v>
      </c>
    </row>
    <row r="71" spans="1:23" s="2" customFormat="1" ht="30" x14ac:dyDescent="0.25">
      <c r="A71" s="2" t="s">
        <v>59</v>
      </c>
      <c r="B71" s="40"/>
      <c r="C71" s="24" t="s">
        <v>78</v>
      </c>
      <c r="D71" s="10" t="s">
        <v>29</v>
      </c>
      <c r="E71" s="9"/>
      <c r="F71" s="12">
        <v>300000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48"/>
        <v>300000</v>
      </c>
      <c r="S71" s="20">
        <f t="shared" si="44"/>
        <v>0</v>
      </c>
      <c r="T71" s="9"/>
      <c r="U71" s="12">
        <v>300000</v>
      </c>
      <c r="V71" s="7">
        <v>300000</v>
      </c>
      <c r="W71" s="7">
        <f t="shared" si="47"/>
        <v>0</v>
      </c>
    </row>
    <row r="72" spans="1:23" s="2" customFormat="1" ht="15.75" x14ac:dyDescent="0.25">
      <c r="B72" s="32"/>
      <c r="C72" s="5" t="s">
        <v>187</v>
      </c>
      <c r="D72" s="8" t="s">
        <v>106</v>
      </c>
      <c r="E72" s="27">
        <v>2100000</v>
      </c>
      <c r="F72" s="27">
        <f>SUM(F73:F81)</f>
        <v>2100000</v>
      </c>
      <c r="G72" s="27">
        <f t="shared" ref="G72:Q72" si="49">SUM(G73:G81)</f>
        <v>0</v>
      </c>
      <c r="H72" s="27">
        <f t="shared" si="49"/>
        <v>0</v>
      </c>
      <c r="I72" s="27">
        <f t="shared" si="49"/>
        <v>0</v>
      </c>
      <c r="J72" s="27">
        <f t="shared" si="49"/>
        <v>0</v>
      </c>
      <c r="K72" s="27">
        <f t="shared" si="49"/>
        <v>0</v>
      </c>
      <c r="L72" s="27">
        <f t="shared" si="49"/>
        <v>0</v>
      </c>
      <c r="M72" s="27">
        <f t="shared" si="49"/>
        <v>0</v>
      </c>
      <c r="N72" s="27">
        <f t="shared" si="49"/>
        <v>0</v>
      </c>
      <c r="O72" s="27">
        <f t="shared" si="49"/>
        <v>0</v>
      </c>
      <c r="P72" s="27">
        <f t="shared" si="49"/>
        <v>0</v>
      </c>
      <c r="Q72" s="27">
        <f t="shared" si="49"/>
        <v>0</v>
      </c>
      <c r="R72" s="27">
        <f t="shared" si="48"/>
        <v>2100000</v>
      </c>
      <c r="S72" s="30">
        <f t="shared" si="44"/>
        <v>0</v>
      </c>
      <c r="T72" s="27"/>
      <c r="U72" s="27">
        <f>SUM(U73:U81)</f>
        <v>2100000</v>
      </c>
      <c r="V72" s="27">
        <f>SUM(V73:V81)</f>
        <v>0</v>
      </c>
      <c r="W72" s="27">
        <f>SUM(W73:W81)</f>
        <v>0</v>
      </c>
    </row>
    <row r="73" spans="1:23" s="2" customFormat="1" ht="24" x14ac:dyDescent="0.25">
      <c r="A73" s="2" t="s">
        <v>59</v>
      </c>
      <c r="B73" s="32" t="s">
        <v>114</v>
      </c>
      <c r="C73" s="14">
        <v>1</v>
      </c>
      <c r="D73" s="10" t="s">
        <v>30</v>
      </c>
      <c r="E73" s="9"/>
      <c r="F73" s="12">
        <v>900000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48"/>
        <v>900000</v>
      </c>
      <c r="S73" s="20">
        <f t="shared" si="44"/>
        <v>0</v>
      </c>
      <c r="T73" s="9"/>
      <c r="U73" s="12">
        <v>900000</v>
      </c>
      <c r="V73" s="12"/>
      <c r="W73" s="7"/>
    </row>
    <row r="74" spans="1:23" s="2" customFormat="1" ht="14.25" customHeight="1" x14ac:dyDescent="0.25">
      <c r="A74" s="2" t="s">
        <v>59</v>
      </c>
      <c r="B74" s="32" t="s">
        <v>114</v>
      </c>
      <c r="C74" s="14">
        <v>2</v>
      </c>
      <c r="D74" s="10" t="s">
        <v>99</v>
      </c>
      <c r="E74" s="9"/>
      <c r="F74" s="12">
        <v>90000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">
        <f t="shared" si="48"/>
        <v>90000</v>
      </c>
      <c r="S74" s="20">
        <f t="shared" si="44"/>
        <v>0</v>
      </c>
      <c r="T74" s="9"/>
      <c r="U74" s="12">
        <v>90000</v>
      </c>
      <c r="V74" s="12"/>
      <c r="W74" s="7"/>
    </row>
    <row r="75" spans="1:23" s="2" customFormat="1" ht="24" x14ac:dyDescent="0.25">
      <c r="B75" s="32" t="s">
        <v>114</v>
      </c>
      <c r="C75" s="14">
        <v>3</v>
      </c>
      <c r="D75" s="10" t="s">
        <v>98</v>
      </c>
      <c r="E75" s="9"/>
      <c r="F75" s="12">
        <v>90000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48"/>
        <v>90000</v>
      </c>
      <c r="S75" s="20">
        <f t="shared" si="44"/>
        <v>0</v>
      </c>
      <c r="T75" s="9"/>
      <c r="U75" s="12">
        <v>90000</v>
      </c>
      <c r="V75" s="12"/>
      <c r="W75" s="7"/>
    </row>
    <row r="76" spans="1:23" s="2" customFormat="1" ht="24" x14ac:dyDescent="0.25">
      <c r="A76" s="2" t="s">
        <v>59</v>
      </c>
      <c r="B76" s="32" t="s">
        <v>114</v>
      </c>
      <c r="C76" s="14">
        <v>4</v>
      </c>
      <c r="D76" s="10" t="s">
        <v>31</v>
      </c>
      <c r="E76" s="9"/>
      <c r="F76" s="12">
        <v>100000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48"/>
        <v>100000</v>
      </c>
      <c r="S76" s="20">
        <f t="shared" si="44"/>
        <v>0</v>
      </c>
      <c r="T76" s="9"/>
      <c r="U76" s="12">
        <v>100000</v>
      </c>
      <c r="V76" s="12"/>
      <c r="W76" s="7"/>
    </row>
    <row r="77" spans="1:23" s="2" customFormat="1" ht="30" customHeight="1" x14ac:dyDescent="0.25">
      <c r="A77" s="2" t="s">
        <v>59</v>
      </c>
      <c r="B77" s="32" t="s">
        <v>114</v>
      </c>
      <c r="C77" s="14">
        <v>5</v>
      </c>
      <c r="D77" s="10" t="s">
        <v>100</v>
      </c>
      <c r="E77" s="9"/>
      <c r="F77" s="12">
        <v>250000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48"/>
        <v>250000</v>
      </c>
      <c r="S77" s="20">
        <f t="shared" si="44"/>
        <v>0</v>
      </c>
      <c r="T77" s="9"/>
      <c r="U77" s="12">
        <v>250000</v>
      </c>
      <c r="V77" s="12"/>
      <c r="W77" s="7"/>
    </row>
    <row r="78" spans="1:23" s="2" customFormat="1" ht="24" x14ac:dyDescent="0.25">
      <c r="A78" s="2" t="s">
        <v>59</v>
      </c>
      <c r="B78" s="32" t="s">
        <v>114</v>
      </c>
      <c r="C78" s="14">
        <v>6</v>
      </c>
      <c r="D78" s="10" t="s">
        <v>188</v>
      </c>
      <c r="E78" s="9"/>
      <c r="F78" s="12">
        <v>140000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48"/>
        <v>140000</v>
      </c>
      <c r="S78" s="20">
        <f t="shared" si="44"/>
        <v>0</v>
      </c>
      <c r="T78" s="9"/>
      <c r="U78" s="12">
        <v>140000</v>
      </c>
      <c r="V78" s="12"/>
      <c r="W78" s="7"/>
    </row>
    <row r="79" spans="1:23" s="2" customFormat="1" ht="29.25" customHeight="1" x14ac:dyDescent="0.25">
      <c r="B79" s="32" t="s">
        <v>114</v>
      </c>
      <c r="C79" s="14">
        <v>7</v>
      </c>
      <c r="D79" s="13" t="s">
        <v>189</v>
      </c>
      <c r="E79" s="9"/>
      <c r="F79" s="12">
        <v>180000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48"/>
        <v>180000</v>
      </c>
      <c r="S79" s="20">
        <f t="shared" si="44"/>
        <v>0</v>
      </c>
      <c r="T79" s="9"/>
      <c r="U79" s="12">
        <v>180000</v>
      </c>
      <c r="V79" s="12"/>
      <c r="W79" s="7"/>
    </row>
    <row r="80" spans="1:23" s="2" customFormat="1" ht="24" x14ac:dyDescent="0.25">
      <c r="B80" s="32" t="s">
        <v>114</v>
      </c>
      <c r="C80" s="14">
        <v>8</v>
      </c>
      <c r="D80" s="13" t="s">
        <v>190</v>
      </c>
      <c r="E80" s="9"/>
      <c r="F80" s="12">
        <v>70000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48"/>
        <v>70000</v>
      </c>
      <c r="S80" s="20">
        <f t="shared" si="44"/>
        <v>0</v>
      </c>
      <c r="T80" s="9"/>
      <c r="U80" s="12">
        <v>70000</v>
      </c>
      <c r="V80" s="12"/>
      <c r="W80" s="7"/>
    </row>
    <row r="81" spans="1:23" s="2" customFormat="1" ht="64.5" customHeight="1" x14ac:dyDescent="0.25">
      <c r="A81" s="2" t="s">
        <v>59</v>
      </c>
      <c r="B81" s="32" t="s">
        <v>114</v>
      </c>
      <c r="C81" s="14">
        <v>9</v>
      </c>
      <c r="D81" s="13" t="s">
        <v>191</v>
      </c>
      <c r="E81" s="9"/>
      <c r="F81" s="12">
        <v>280000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48"/>
        <v>280000</v>
      </c>
      <c r="S81" s="20">
        <f t="shared" si="44"/>
        <v>0</v>
      </c>
      <c r="T81" s="9"/>
      <c r="U81" s="12">
        <v>280000</v>
      </c>
      <c r="V81" s="12"/>
      <c r="W81" s="7"/>
    </row>
    <row r="82" spans="1:23" s="2" customFormat="1" ht="15.75" x14ac:dyDescent="0.25">
      <c r="B82" s="32"/>
      <c r="C82" s="5" t="s">
        <v>192</v>
      </c>
      <c r="D82" s="8" t="s">
        <v>32</v>
      </c>
      <c r="E82" s="27">
        <v>24000000</v>
      </c>
      <c r="F82" s="27">
        <f>F83+F84+F85+F86+F87+F88+F89+F90</f>
        <v>24000000</v>
      </c>
      <c r="G82" s="27">
        <f t="shared" ref="G82:Q82" si="50">G83+G84+G85+G86+G87+G88+G89+G90</f>
        <v>0</v>
      </c>
      <c r="H82" s="27">
        <f t="shared" si="50"/>
        <v>110000</v>
      </c>
      <c r="I82" s="27">
        <f t="shared" si="50"/>
        <v>0</v>
      </c>
      <c r="J82" s="27">
        <f t="shared" si="50"/>
        <v>0</v>
      </c>
      <c r="K82" s="27">
        <f t="shared" si="50"/>
        <v>0</v>
      </c>
      <c r="L82" s="27">
        <f t="shared" si="50"/>
        <v>0</v>
      </c>
      <c r="M82" s="27">
        <f t="shared" si="50"/>
        <v>0</v>
      </c>
      <c r="N82" s="27">
        <f t="shared" si="50"/>
        <v>0</v>
      </c>
      <c r="O82" s="27">
        <f t="shared" si="50"/>
        <v>0</v>
      </c>
      <c r="P82" s="27">
        <f t="shared" si="50"/>
        <v>0</v>
      </c>
      <c r="Q82" s="27">
        <f t="shared" si="50"/>
        <v>0</v>
      </c>
      <c r="R82" s="27">
        <f t="shared" si="48"/>
        <v>24110000</v>
      </c>
      <c r="S82" s="30">
        <f t="shared" si="44"/>
        <v>-110000</v>
      </c>
      <c r="T82" s="27"/>
      <c r="U82" s="27">
        <f>U83+U84+U85+U86+U87+U88+U89+U90</f>
        <v>24000000</v>
      </c>
      <c r="V82" s="27">
        <f>V83+V84+V85+V86+V87+V88+V89+V90</f>
        <v>24110000</v>
      </c>
      <c r="W82" s="27">
        <f>W83+W84+W85+W86+W87+W88+W89+W90</f>
        <v>110000</v>
      </c>
    </row>
    <row r="83" spans="1:23" s="2" customFormat="1" ht="36" x14ac:dyDescent="0.25">
      <c r="B83" s="32" t="s">
        <v>113</v>
      </c>
      <c r="C83" s="25" t="s">
        <v>67</v>
      </c>
      <c r="D83" s="10" t="s">
        <v>125</v>
      </c>
      <c r="E83" s="27"/>
      <c r="F83" s="12">
        <v>6850000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9">
        <f t="shared" si="48"/>
        <v>6850000</v>
      </c>
      <c r="S83" s="20">
        <f t="shared" si="44"/>
        <v>0</v>
      </c>
      <c r="T83" s="27"/>
      <c r="U83" s="12">
        <v>6850000</v>
      </c>
      <c r="V83" s="27">
        <v>6850000</v>
      </c>
      <c r="W83" s="7">
        <f>V83-U83</f>
        <v>0</v>
      </c>
    </row>
    <row r="84" spans="1:23" s="2" customFormat="1" ht="36" x14ac:dyDescent="0.25">
      <c r="B84" s="32" t="s">
        <v>113</v>
      </c>
      <c r="C84" s="25" t="s">
        <v>76</v>
      </c>
      <c r="D84" s="10" t="s">
        <v>126</v>
      </c>
      <c r="E84" s="27"/>
      <c r="F84" s="12">
        <v>88000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9">
        <f t="shared" si="48"/>
        <v>88000</v>
      </c>
      <c r="S84" s="20">
        <f t="shared" si="44"/>
        <v>0</v>
      </c>
      <c r="T84" s="27"/>
      <c r="U84" s="12">
        <v>88000</v>
      </c>
      <c r="V84" s="27">
        <v>88000</v>
      </c>
      <c r="W84" s="7">
        <f t="shared" ref="W84:W90" si="51">V84-U84</f>
        <v>0</v>
      </c>
    </row>
    <row r="85" spans="1:23" s="2" customFormat="1" ht="36" x14ac:dyDescent="0.25">
      <c r="B85" s="32" t="s">
        <v>113</v>
      </c>
      <c r="C85" s="25" t="s">
        <v>68</v>
      </c>
      <c r="D85" s="10" t="s">
        <v>127</v>
      </c>
      <c r="E85" s="27"/>
      <c r="F85" s="12">
        <v>151000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48"/>
        <v>151000</v>
      </c>
      <c r="S85" s="20">
        <f t="shared" si="44"/>
        <v>0</v>
      </c>
      <c r="T85" s="27"/>
      <c r="U85" s="12">
        <v>151000</v>
      </c>
      <c r="V85" s="27">
        <v>151000</v>
      </c>
      <c r="W85" s="7">
        <f t="shared" si="51"/>
        <v>0</v>
      </c>
    </row>
    <row r="86" spans="1:23" s="2" customFormat="1" ht="33.75" customHeight="1" x14ac:dyDescent="0.25">
      <c r="B86" s="32" t="s">
        <v>113</v>
      </c>
      <c r="C86" s="25" t="s">
        <v>79</v>
      </c>
      <c r="D86" s="10" t="s">
        <v>128</v>
      </c>
      <c r="E86" s="27"/>
      <c r="F86" s="12">
        <v>662300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48"/>
        <v>662300</v>
      </c>
      <c r="S86" s="20">
        <f t="shared" si="44"/>
        <v>0</v>
      </c>
      <c r="T86" s="27"/>
      <c r="U86" s="12">
        <v>662300</v>
      </c>
      <c r="V86" s="27">
        <v>662300</v>
      </c>
      <c r="W86" s="7">
        <f t="shared" si="51"/>
        <v>0</v>
      </c>
    </row>
    <row r="87" spans="1:23" s="2" customFormat="1" ht="36" x14ac:dyDescent="0.25">
      <c r="B87" s="32" t="s">
        <v>113</v>
      </c>
      <c r="C87" s="25" t="s">
        <v>77</v>
      </c>
      <c r="D87" s="10" t="s">
        <v>129</v>
      </c>
      <c r="E87" s="27"/>
      <c r="F87" s="12">
        <v>1718200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48"/>
        <v>1718200</v>
      </c>
      <c r="S87" s="20">
        <f t="shared" si="44"/>
        <v>0</v>
      </c>
      <c r="T87" s="27"/>
      <c r="U87" s="12">
        <v>1718200</v>
      </c>
      <c r="V87" s="27">
        <v>1718200</v>
      </c>
      <c r="W87" s="7">
        <f t="shared" si="51"/>
        <v>0</v>
      </c>
    </row>
    <row r="88" spans="1:23" s="2" customFormat="1" ht="30.75" customHeight="1" x14ac:dyDescent="0.25">
      <c r="B88" s="32" t="s">
        <v>113</v>
      </c>
      <c r="C88" s="25" t="s">
        <v>80</v>
      </c>
      <c r="D88" s="10" t="s">
        <v>130</v>
      </c>
      <c r="E88" s="27"/>
      <c r="F88" s="12">
        <v>13550000</v>
      </c>
      <c r="G88" s="27"/>
      <c r="H88" s="27">
        <v>110000</v>
      </c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48"/>
        <v>13660000</v>
      </c>
      <c r="S88" s="20">
        <f t="shared" si="44"/>
        <v>-110000</v>
      </c>
      <c r="T88" s="27"/>
      <c r="U88" s="12">
        <v>13550000</v>
      </c>
      <c r="V88" s="27">
        <v>13660000</v>
      </c>
      <c r="W88" s="7">
        <f t="shared" si="51"/>
        <v>110000</v>
      </c>
    </row>
    <row r="89" spans="1:23" s="2" customFormat="1" ht="30" customHeight="1" x14ac:dyDescent="0.25">
      <c r="B89" s="32" t="s">
        <v>113</v>
      </c>
      <c r="C89" s="25" t="s">
        <v>78</v>
      </c>
      <c r="D89" s="10" t="s">
        <v>131</v>
      </c>
      <c r="E89" s="27"/>
      <c r="F89" s="12">
        <v>360000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48"/>
        <v>360000</v>
      </c>
      <c r="S89" s="20">
        <f t="shared" si="44"/>
        <v>0</v>
      </c>
      <c r="T89" s="27"/>
      <c r="U89" s="12">
        <v>360000</v>
      </c>
      <c r="V89" s="27">
        <v>360000</v>
      </c>
      <c r="W89" s="7">
        <f t="shared" si="51"/>
        <v>0</v>
      </c>
    </row>
    <row r="90" spans="1:23" s="2" customFormat="1" ht="28.5" customHeight="1" x14ac:dyDescent="0.25">
      <c r="B90" s="32" t="s">
        <v>113</v>
      </c>
      <c r="C90" s="25" t="s">
        <v>124</v>
      </c>
      <c r="D90" s="10" t="s">
        <v>132</v>
      </c>
      <c r="E90" s="27"/>
      <c r="F90" s="12">
        <v>620500</v>
      </c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48"/>
        <v>620500</v>
      </c>
      <c r="S90" s="20">
        <f t="shared" si="44"/>
        <v>0</v>
      </c>
      <c r="T90" s="27"/>
      <c r="U90" s="12">
        <v>620500</v>
      </c>
      <c r="V90" s="27">
        <v>620500</v>
      </c>
      <c r="W90" s="7">
        <f t="shared" si="51"/>
        <v>0</v>
      </c>
    </row>
    <row r="91" spans="1:23" s="2" customFormat="1" ht="15.75" x14ac:dyDescent="0.25">
      <c r="B91" s="32"/>
      <c r="C91" s="5" t="s">
        <v>193</v>
      </c>
      <c r="D91" s="8" t="s">
        <v>33</v>
      </c>
      <c r="E91" s="27">
        <v>13500000</v>
      </c>
      <c r="F91" s="27">
        <f>F92+F93+F94+F95+F96</f>
        <v>13500000</v>
      </c>
      <c r="G91" s="27">
        <f t="shared" ref="G91:Q91" si="52">G92+G93+G94+G95+G96</f>
        <v>0</v>
      </c>
      <c r="H91" s="27">
        <f t="shared" si="52"/>
        <v>0</v>
      </c>
      <c r="I91" s="27">
        <f t="shared" si="52"/>
        <v>0</v>
      </c>
      <c r="J91" s="27">
        <f t="shared" si="52"/>
        <v>0</v>
      </c>
      <c r="K91" s="27">
        <f t="shared" si="52"/>
        <v>0</v>
      </c>
      <c r="L91" s="27">
        <f t="shared" si="52"/>
        <v>0</v>
      </c>
      <c r="M91" s="27">
        <f t="shared" si="52"/>
        <v>0</v>
      </c>
      <c r="N91" s="27">
        <f t="shared" ref="N91" si="53">N92+N93+N94+N95+N96</f>
        <v>0</v>
      </c>
      <c r="O91" s="27">
        <f t="shared" si="52"/>
        <v>0</v>
      </c>
      <c r="P91" s="27">
        <f t="shared" ref="P91" si="54">P92+P93+P94+P95+P96</f>
        <v>0</v>
      </c>
      <c r="Q91" s="27">
        <f t="shared" si="52"/>
        <v>0</v>
      </c>
      <c r="R91" s="27">
        <f t="shared" si="48"/>
        <v>13500000</v>
      </c>
      <c r="S91" s="30">
        <f t="shared" si="44"/>
        <v>0</v>
      </c>
      <c r="T91" s="27"/>
      <c r="U91" s="27">
        <f>U92+U93+U94+U95+U96</f>
        <v>13500000</v>
      </c>
      <c r="V91" s="27">
        <f t="shared" ref="V91:W91" si="55">V92+V93+V94+V95+V96</f>
        <v>0</v>
      </c>
      <c r="W91" s="27">
        <f t="shared" si="55"/>
        <v>0</v>
      </c>
    </row>
    <row r="92" spans="1:23" s="2" customFormat="1" ht="18" customHeight="1" x14ac:dyDescent="0.25">
      <c r="A92" s="2" t="s">
        <v>59</v>
      </c>
      <c r="B92" s="40" t="s">
        <v>136</v>
      </c>
      <c r="C92" s="24" t="s">
        <v>67</v>
      </c>
      <c r="D92" s="10" t="s">
        <v>34</v>
      </c>
      <c r="E92" s="9"/>
      <c r="F92" s="12">
        <v>1540000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9">
        <f t="shared" si="48"/>
        <v>1540000</v>
      </c>
      <c r="S92" s="20">
        <f t="shared" si="44"/>
        <v>0</v>
      </c>
      <c r="T92" s="9"/>
      <c r="U92" s="12">
        <v>1540000</v>
      </c>
      <c r="V92" s="12"/>
      <c r="W92" s="12"/>
    </row>
    <row r="93" spans="1:23" s="2" customFormat="1" ht="18" customHeight="1" x14ac:dyDescent="0.25">
      <c r="A93" s="2" t="s">
        <v>59</v>
      </c>
      <c r="B93" s="40"/>
      <c r="C93" s="24" t="s">
        <v>76</v>
      </c>
      <c r="D93" s="10" t="s">
        <v>108</v>
      </c>
      <c r="E93" s="9"/>
      <c r="F93" s="12">
        <v>810000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9">
        <f t="shared" si="48"/>
        <v>810000</v>
      </c>
      <c r="S93" s="20">
        <f t="shared" si="44"/>
        <v>0</v>
      </c>
      <c r="T93" s="9"/>
      <c r="U93" s="12">
        <v>810000</v>
      </c>
      <c r="V93" s="12"/>
      <c r="W93" s="12"/>
    </row>
    <row r="94" spans="1:23" s="2" customFormat="1" ht="34.5" customHeight="1" x14ac:dyDescent="0.25">
      <c r="A94" s="2" t="s">
        <v>59</v>
      </c>
      <c r="B94" s="40"/>
      <c r="C94" s="24" t="s">
        <v>68</v>
      </c>
      <c r="D94" s="10" t="s">
        <v>35</v>
      </c>
      <c r="E94" s="9"/>
      <c r="F94" s="12">
        <v>10733000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48"/>
        <v>10733000</v>
      </c>
      <c r="S94" s="20">
        <f t="shared" si="44"/>
        <v>0</v>
      </c>
      <c r="T94" s="9"/>
      <c r="U94" s="12">
        <v>10733000</v>
      </c>
      <c r="V94" s="12"/>
      <c r="W94" s="12"/>
    </row>
    <row r="95" spans="1:23" s="2" customFormat="1" ht="34.5" customHeight="1" x14ac:dyDescent="0.25">
      <c r="A95" s="2" t="s">
        <v>59</v>
      </c>
      <c r="B95" s="40"/>
      <c r="C95" s="24" t="s">
        <v>79</v>
      </c>
      <c r="D95" s="10" t="s">
        <v>36</v>
      </c>
      <c r="E95" s="9"/>
      <c r="F95" s="12">
        <v>213000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48"/>
        <v>213000</v>
      </c>
      <c r="S95" s="20">
        <f t="shared" si="44"/>
        <v>0</v>
      </c>
      <c r="T95" s="9"/>
      <c r="U95" s="12">
        <v>213000</v>
      </c>
      <c r="V95" s="12"/>
      <c r="W95" s="12"/>
    </row>
    <row r="96" spans="1:23" s="2" customFormat="1" ht="34.5" customHeight="1" x14ac:dyDescent="0.25">
      <c r="A96" s="2" t="s">
        <v>59</v>
      </c>
      <c r="B96" s="40"/>
      <c r="C96" s="24" t="s">
        <v>77</v>
      </c>
      <c r="D96" s="13" t="s">
        <v>37</v>
      </c>
      <c r="E96" s="9"/>
      <c r="F96" s="12">
        <v>204000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48"/>
        <v>204000</v>
      </c>
      <c r="S96" s="20">
        <f t="shared" si="44"/>
        <v>0</v>
      </c>
      <c r="T96" s="9"/>
      <c r="U96" s="12">
        <v>204000</v>
      </c>
      <c r="V96" s="12"/>
      <c r="W96" s="12"/>
    </row>
    <row r="97" spans="1:23" s="2" customFormat="1" ht="36" x14ac:dyDescent="0.25">
      <c r="B97" s="33" t="s">
        <v>113</v>
      </c>
      <c r="C97" s="25" t="s">
        <v>194</v>
      </c>
      <c r="D97" s="8" t="s">
        <v>38</v>
      </c>
      <c r="E97" s="27">
        <v>2000000</v>
      </c>
      <c r="F97" s="27">
        <v>2000000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>
        <f t="shared" si="48"/>
        <v>2000000</v>
      </c>
      <c r="S97" s="30">
        <f t="shared" ref="S97:S119" si="56">U97-R97</f>
        <v>0</v>
      </c>
      <c r="T97" s="27"/>
      <c r="U97" s="27">
        <v>2000000</v>
      </c>
      <c r="V97" s="27"/>
      <c r="W97" s="7"/>
    </row>
    <row r="98" spans="1:23" s="2" customFormat="1" ht="15.75" x14ac:dyDescent="0.25">
      <c r="B98" s="32"/>
      <c r="C98" s="5" t="s">
        <v>195</v>
      </c>
      <c r="D98" s="8" t="s">
        <v>39</v>
      </c>
      <c r="E98" s="27">
        <v>36340000</v>
      </c>
      <c r="F98" s="27">
        <f>F99+F100+F101+F102+F103+F104</f>
        <v>36340000</v>
      </c>
      <c r="G98" s="27">
        <f t="shared" ref="G98:Q98" si="57">G99+G100+G101+G102+G103+G104</f>
        <v>0</v>
      </c>
      <c r="H98" s="27">
        <f t="shared" si="57"/>
        <v>0</v>
      </c>
      <c r="I98" s="27">
        <f t="shared" si="57"/>
        <v>0</v>
      </c>
      <c r="J98" s="27">
        <f t="shared" si="57"/>
        <v>0</v>
      </c>
      <c r="K98" s="27">
        <f t="shared" si="57"/>
        <v>0</v>
      </c>
      <c r="L98" s="27">
        <f t="shared" si="57"/>
        <v>0</v>
      </c>
      <c r="M98" s="27">
        <f t="shared" si="57"/>
        <v>0</v>
      </c>
      <c r="N98" s="27">
        <f t="shared" si="57"/>
        <v>0</v>
      </c>
      <c r="O98" s="27">
        <f t="shared" si="57"/>
        <v>0</v>
      </c>
      <c r="P98" s="27">
        <f t="shared" si="57"/>
        <v>0</v>
      </c>
      <c r="Q98" s="27">
        <f t="shared" si="57"/>
        <v>0</v>
      </c>
      <c r="R98" s="27">
        <f t="shared" si="48"/>
        <v>36340000</v>
      </c>
      <c r="S98" s="30">
        <f t="shared" si="56"/>
        <v>0</v>
      </c>
      <c r="T98" s="27"/>
      <c r="U98" s="27">
        <f>U99+U100+U101+U102+U103+U104</f>
        <v>36340000</v>
      </c>
      <c r="V98" s="27">
        <f t="shared" ref="V98:W98" si="58">V99+V100+V101+V102+V103+V104</f>
        <v>0</v>
      </c>
      <c r="W98" s="27">
        <f t="shared" si="58"/>
        <v>0</v>
      </c>
    </row>
    <row r="99" spans="1:23" s="2" customFormat="1" ht="18" customHeight="1" x14ac:dyDescent="0.25">
      <c r="A99" s="2" t="s">
        <v>59</v>
      </c>
      <c r="B99" s="40" t="s">
        <v>136</v>
      </c>
      <c r="C99" s="22" t="s">
        <v>67</v>
      </c>
      <c r="D99" s="10" t="s">
        <v>40</v>
      </c>
      <c r="E99" s="9"/>
      <c r="F99" s="12">
        <v>15974000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9">
        <f t="shared" si="48"/>
        <v>15974000</v>
      </c>
      <c r="S99" s="20">
        <f t="shared" si="56"/>
        <v>0</v>
      </c>
      <c r="T99" s="9"/>
      <c r="U99" s="12">
        <v>15974000</v>
      </c>
      <c r="V99" s="12"/>
      <c r="W99" s="7"/>
    </row>
    <row r="100" spans="1:23" s="2" customFormat="1" ht="18" customHeight="1" x14ac:dyDescent="0.25">
      <c r="A100" s="2" t="s">
        <v>59</v>
      </c>
      <c r="B100" s="40"/>
      <c r="C100" s="22" t="s">
        <v>76</v>
      </c>
      <c r="D100" s="10" t="s">
        <v>41</v>
      </c>
      <c r="E100" s="9"/>
      <c r="F100" s="12">
        <v>110000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">
        <f t="shared" si="48"/>
        <v>110000</v>
      </c>
      <c r="S100" s="20">
        <f t="shared" si="56"/>
        <v>0</v>
      </c>
      <c r="T100" s="9"/>
      <c r="U100" s="12">
        <v>110000</v>
      </c>
      <c r="V100" s="12"/>
      <c r="W100" s="7"/>
    </row>
    <row r="101" spans="1:23" s="2" customFormat="1" ht="47.25" customHeight="1" x14ac:dyDescent="0.25">
      <c r="A101" s="2" t="s">
        <v>59</v>
      </c>
      <c r="B101" s="40"/>
      <c r="C101" s="22" t="s">
        <v>68</v>
      </c>
      <c r="D101" s="10" t="s">
        <v>42</v>
      </c>
      <c r="E101" s="9"/>
      <c r="F101" s="12">
        <v>19070000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48"/>
        <v>19070000</v>
      </c>
      <c r="S101" s="20">
        <f t="shared" si="56"/>
        <v>0</v>
      </c>
      <c r="T101" s="9"/>
      <c r="U101" s="12">
        <v>19070000</v>
      </c>
      <c r="V101" s="12"/>
      <c r="W101" s="7"/>
    </row>
    <row r="102" spans="1:23" s="2" customFormat="1" ht="25.5" customHeight="1" x14ac:dyDescent="0.25">
      <c r="A102" s="2" t="s">
        <v>59</v>
      </c>
      <c r="B102" s="40"/>
      <c r="C102" s="22" t="s">
        <v>79</v>
      </c>
      <c r="D102" s="10" t="s">
        <v>43</v>
      </c>
      <c r="E102" s="9"/>
      <c r="F102" s="12">
        <v>500000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">
        <f t="shared" si="48"/>
        <v>500000</v>
      </c>
      <c r="S102" s="20">
        <f t="shared" si="56"/>
        <v>0</v>
      </c>
      <c r="T102" s="9"/>
      <c r="U102" s="12">
        <v>500000</v>
      </c>
      <c r="V102" s="12"/>
      <c r="W102" s="7"/>
    </row>
    <row r="103" spans="1:23" s="2" customFormat="1" ht="34.5" customHeight="1" x14ac:dyDescent="0.25">
      <c r="A103" s="2" t="s">
        <v>59</v>
      </c>
      <c r="B103" s="40"/>
      <c r="C103" s="22" t="s">
        <v>77</v>
      </c>
      <c r="D103" s="10" t="s">
        <v>44</v>
      </c>
      <c r="E103" s="9"/>
      <c r="F103" s="12">
        <v>650000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48"/>
        <v>650000</v>
      </c>
      <c r="S103" s="20">
        <f t="shared" si="56"/>
        <v>0</v>
      </c>
      <c r="T103" s="9"/>
      <c r="U103" s="12">
        <v>650000</v>
      </c>
      <c r="V103" s="12"/>
      <c r="W103" s="7"/>
    </row>
    <row r="104" spans="1:23" s="2" customFormat="1" ht="34.5" customHeight="1" x14ac:dyDescent="0.25">
      <c r="A104" s="2" t="s">
        <v>59</v>
      </c>
      <c r="B104" s="40"/>
      <c r="C104" s="22" t="s">
        <v>78</v>
      </c>
      <c r="D104" s="10" t="s">
        <v>45</v>
      </c>
      <c r="E104" s="9"/>
      <c r="F104" s="12">
        <v>36000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48"/>
        <v>36000</v>
      </c>
      <c r="S104" s="20">
        <f t="shared" si="56"/>
        <v>0</v>
      </c>
      <c r="T104" s="9"/>
      <c r="U104" s="12">
        <v>36000</v>
      </c>
      <c r="V104" s="12"/>
      <c r="W104" s="7"/>
    </row>
    <row r="105" spans="1:23" s="2" customFormat="1" ht="15.75" x14ac:dyDescent="0.25">
      <c r="B105" s="32"/>
      <c r="C105" s="5" t="s">
        <v>196</v>
      </c>
      <c r="D105" s="8" t="s">
        <v>46</v>
      </c>
      <c r="E105" s="27">
        <v>3000000</v>
      </c>
      <c r="F105" s="27">
        <f t="shared" ref="F105:Q105" si="59">F106+F107+F108</f>
        <v>3000000</v>
      </c>
      <c r="G105" s="27">
        <f t="shared" si="59"/>
        <v>0</v>
      </c>
      <c r="H105" s="27">
        <f t="shared" si="59"/>
        <v>0</v>
      </c>
      <c r="I105" s="27">
        <f t="shared" si="59"/>
        <v>0</v>
      </c>
      <c r="J105" s="27">
        <f t="shared" si="59"/>
        <v>0</v>
      </c>
      <c r="K105" s="27">
        <f t="shared" si="59"/>
        <v>0</v>
      </c>
      <c r="L105" s="27">
        <f t="shared" si="59"/>
        <v>0</v>
      </c>
      <c r="M105" s="27">
        <f t="shared" si="59"/>
        <v>0</v>
      </c>
      <c r="N105" s="27">
        <f t="shared" ref="N105" si="60">N106+N107+N108</f>
        <v>0</v>
      </c>
      <c r="O105" s="27">
        <f t="shared" si="59"/>
        <v>0</v>
      </c>
      <c r="P105" s="27">
        <f t="shared" ref="P105" si="61">P106+P107+P108</f>
        <v>0</v>
      </c>
      <c r="Q105" s="27">
        <f t="shared" si="59"/>
        <v>0</v>
      </c>
      <c r="R105" s="27">
        <f t="shared" si="48"/>
        <v>3000000</v>
      </c>
      <c r="S105" s="30">
        <f t="shared" si="56"/>
        <v>0</v>
      </c>
      <c r="T105" s="27"/>
      <c r="U105" s="27">
        <f t="shared" ref="U105" si="62">U106+U107+U108</f>
        <v>3000000</v>
      </c>
      <c r="V105" s="27">
        <f>SUM(V106:V108)</f>
        <v>0</v>
      </c>
      <c r="W105" s="27">
        <f>SUM(W106:W108)</f>
        <v>0</v>
      </c>
    </row>
    <row r="106" spans="1:23" s="2" customFormat="1" ht="28.5" customHeight="1" x14ac:dyDescent="0.25">
      <c r="A106" s="2" t="s">
        <v>59</v>
      </c>
      <c r="B106" s="40" t="s">
        <v>136</v>
      </c>
      <c r="C106" s="22" t="s">
        <v>67</v>
      </c>
      <c r="D106" s="10" t="s">
        <v>47</v>
      </c>
      <c r="E106" s="9"/>
      <c r="F106" s="12">
        <v>364000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48"/>
        <v>364000</v>
      </c>
      <c r="S106" s="20">
        <f t="shared" si="56"/>
        <v>0</v>
      </c>
      <c r="T106" s="9"/>
      <c r="U106" s="12">
        <v>364000</v>
      </c>
      <c r="V106" s="12"/>
      <c r="W106" s="12"/>
    </row>
    <row r="107" spans="1:23" s="2" customFormat="1" ht="31.5" customHeight="1" x14ac:dyDescent="0.25">
      <c r="A107" s="2" t="s">
        <v>59</v>
      </c>
      <c r="B107" s="40"/>
      <c r="C107" s="22" t="s">
        <v>76</v>
      </c>
      <c r="D107" s="10" t="s">
        <v>197</v>
      </c>
      <c r="E107" s="9"/>
      <c r="F107" s="12">
        <v>1749000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">
        <f t="shared" si="48"/>
        <v>1749000</v>
      </c>
      <c r="S107" s="20">
        <f t="shared" si="56"/>
        <v>0</v>
      </c>
      <c r="T107" s="9"/>
      <c r="U107" s="12">
        <v>1749000</v>
      </c>
      <c r="V107" s="12"/>
      <c r="W107" s="12"/>
    </row>
    <row r="108" spans="1:23" s="2" customFormat="1" ht="33" customHeight="1" x14ac:dyDescent="0.25">
      <c r="A108" s="2" t="s">
        <v>59</v>
      </c>
      <c r="B108" s="40"/>
      <c r="C108" s="22" t="s">
        <v>68</v>
      </c>
      <c r="D108" s="10" t="s">
        <v>48</v>
      </c>
      <c r="E108" s="9"/>
      <c r="F108" s="12">
        <v>887000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48"/>
        <v>887000</v>
      </c>
      <c r="S108" s="20">
        <f t="shared" si="56"/>
        <v>0</v>
      </c>
      <c r="T108" s="9"/>
      <c r="U108" s="12">
        <v>887000</v>
      </c>
      <c r="V108" s="12"/>
      <c r="W108" s="12"/>
    </row>
    <row r="109" spans="1:23" s="2" customFormat="1" ht="34.5" customHeight="1" x14ac:dyDescent="0.25">
      <c r="A109" s="2" t="s">
        <v>59</v>
      </c>
      <c r="B109" s="40"/>
      <c r="C109" s="22" t="s">
        <v>81</v>
      </c>
      <c r="D109" s="10" t="s">
        <v>49</v>
      </c>
      <c r="E109" s="9"/>
      <c r="F109" s="12">
        <v>601000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48"/>
        <v>601000</v>
      </c>
      <c r="S109" s="20">
        <f t="shared" si="56"/>
        <v>0</v>
      </c>
      <c r="T109" s="9"/>
      <c r="U109" s="12">
        <v>601000</v>
      </c>
      <c r="V109" s="12"/>
      <c r="W109" s="12"/>
    </row>
    <row r="110" spans="1:23" s="2" customFormat="1" ht="34.5" customHeight="1" x14ac:dyDescent="0.25">
      <c r="A110" s="2" t="s">
        <v>59</v>
      </c>
      <c r="B110" s="40"/>
      <c r="C110" s="22" t="s">
        <v>82</v>
      </c>
      <c r="D110" s="10" t="s">
        <v>50</v>
      </c>
      <c r="E110" s="9"/>
      <c r="F110" s="12">
        <v>286000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48"/>
        <v>286000</v>
      </c>
      <c r="S110" s="20">
        <f t="shared" si="56"/>
        <v>0</v>
      </c>
      <c r="T110" s="9"/>
      <c r="U110" s="12">
        <v>286000</v>
      </c>
      <c r="V110" s="12"/>
      <c r="W110" s="12"/>
    </row>
    <row r="111" spans="1:23" s="2" customFormat="1" ht="49.5" customHeight="1" x14ac:dyDescent="0.25">
      <c r="B111" s="32"/>
      <c r="C111" s="5" t="s">
        <v>198</v>
      </c>
      <c r="D111" s="8" t="s">
        <v>51</v>
      </c>
      <c r="E111" s="27">
        <v>9800000</v>
      </c>
      <c r="F111" s="27">
        <f t="shared" ref="F111:Q111" si="63">F112+F113+F114+F115</f>
        <v>9800000</v>
      </c>
      <c r="G111" s="27">
        <f t="shared" si="63"/>
        <v>0</v>
      </c>
      <c r="H111" s="27">
        <f t="shared" si="63"/>
        <v>0</v>
      </c>
      <c r="I111" s="27">
        <f t="shared" si="63"/>
        <v>0</v>
      </c>
      <c r="J111" s="27">
        <f t="shared" si="63"/>
        <v>0</v>
      </c>
      <c r="K111" s="27">
        <f t="shared" si="63"/>
        <v>0</v>
      </c>
      <c r="L111" s="27">
        <f t="shared" si="63"/>
        <v>0</v>
      </c>
      <c r="M111" s="27">
        <f t="shared" si="63"/>
        <v>0</v>
      </c>
      <c r="N111" s="27">
        <f t="shared" ref="N111" si="64">N112+N113+N114+N115</f>
        <v>0</v>
      </c>
      <c r="O111" s="27">
        <f t="shared" si="63"/>
        <v>0</v>
      </c>
      <c r="P111" s="27">
        <f t="shared" ref="P111" si="65">P112+P113+P114+P115</f>
        <v>0</v>
      </c>
      <c r="Q111" s="27">
        <f t="shared" si="63"/>
        <v>0</v>
      </c>
      <c r="R111" s="27">
        <f t="shared" si="48"/>
        <v>9800000</v>
      </c>
      <c r="S111" s="30">
        <f t="shared" si="56"/>
        <v>0</v>
      </c>
      <c r="T111" s="27"/>
      <c r="U111" s="27">
        <f t="shared" ref="U111" si="66">U112+U113+U114+U115</f>
        <v>9800000</v>
      </c>
      <c r="V111" s="27">
        <f>V112+V113+V114+V115</f>
        <v>0</v>
      </c>
      <c r="W111" s="27">
        <f>W112+W113+W114+W115</f>
        <v>0</v>
      </c>
    </row>
    <row r="112" spans="1:23" s="2" customFormat="1" ht="30.75" customHeight="1" x14ac:dyDescent="0.25">
      <c r="A112" s="2" t="s">
        <v>59</v>
      </c>
      <c r="B112" s="40" t="s">
        <v>136</v>
      </c>
      <c r="C112" s="22" t="s">
        <v>67</v>
      </c>
      <c r="D112" s="10" t="s">
        <v>52</v>
      </c>
      <c r="E112" s="9"/>
      <c r="F112" s="12">
        <v>70000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48"/>
        <v>70000</v>
      </c>
      <c r="S112" s="20">
        <f t="shared" si="56"/>
        <v>0</v>
      </c>
      <c r="T112" s="9"/>
      <c r="U112" s="12">
        <v>70000</v>
      </c>
      <c r="V112" s="12"/>
      <c r="W112" s="7"/>
    </row>
    <row r="113" spans="1:23" s="2" customFormat="1" ht="46.5" customHeight="1" x14ac:dyDescent="0.25">
      <c r="A113" s="2" t="s">
        <v>59</v>
      </c>
      <c r="B113" s="40"/>
      <c r="C113" s="22" t="s">
        <v>76</v>
      </c>
      <c r="D113" s="10" t="s">
        <v>53</v>
      </c>
      <c r="E113" s="9"/>
      <c r="F113" s="12">
        <v>400000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9">
        <f t="shared" si="48"/>
        <v>400000</v>
      </c>
      <c r="S113" s="20">
        <f t="shared" si="56"/>
        <v>0</v>
      </c>
      <c r="T113" s="9"/>
      <c r="U113" s="12">
        <v>400000</v>
      </c>
      <c r="V113" s="12"/>
      <c r="W113" s="7"/>
    </row>
    <row r="114" spans="1:23" s="2" customFormat="1" ht="46.5" customHeight="1" x14ac:dyDescent="0.25">
      <c r="A114" s="2" t="s">
        <v>59</v>
      </c>
      <c r="B114" s="40"/>
      <c r="C114" s="22" t="s">
        <v>68</v>
      </c>
      <c r="D114" s="10" t="s">
        <v>54</v>
      </c>
      <c r="E114" s="9"/>
      <c r="F114" s="12">
        <v>200000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48"/>
        <v>200000</v>
      </c>
      <c r="S114" s="20">
        <f t="shared" si="56"/>
        <v>0</v>
      </c>
      <c r="T114" s="9"/>
      <c r="U114" s="12">
        <v>200000</v>
      </c>
      <c r="V114" s="12"/>
      <c r="W114" s="7"/>
    </row>
    <row r="115" spans="1:23" s="2" customFormat="1" ht="33.75" customHeight="1" x14ac:dyDescent="0.25">
      <c r="A115" s="2" t="s">
        <v>59</v>
      </c>
      <c r="B115" s="40"/>
      <c r="C115" s="22" t="s">
        <v>79</v>
      </c>
      <c r="D115" s="10" t="s">
        <v>199</v>
      </c>
      <c r="E115" s="9"/>
      <c r="F115" s="12">
        <v>9130000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48"/>
        <v>9130000</v>
      </c>
      <c r="S115" s="20">
        <f t="shared" si="56"/>
        <v>0</v>
      </c>
      <c r="T115" s="9"/>
      <c r="U115" s="12">
        <v>9130000</v>
      </c>
      <c r="V115" s="12"/>
      <c r="W115" s="7"/>
    </row>
    <row r="116" spans="1:23" s="2" customFormat="1" ht="37.5" customHeight="1" x14ac:dyDescent="0.25">
      <c r="A116" s="2" t="s">
        <v>59</v>
      </c>
      <c r="B116" s="40"/>
      <c r="C116" s="22" t="s">
        <v>83</v>
      </c>
      <c r="D116" s="10" t="s">
        <v>200</v>
      </c>
      <c r="E116" s="9"/>
      <c r="F116" s="12">
        <v>240000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48"/>
        <v>240000</v>
      </c>
      <c r="S116" s="20">
        <f t="shared" si="56"/>
        <v>0</v>
      </c>
      <c r="T116" s="9"/>
      <c r="U116" s="12">
        <v>240000</v>
      </c>
      <c r="V116" s="12"/>
      <c r="W116" s="7"/>
    </row>
    <row r="117" spans="1:23" s="2" customFormat="1" ht="40.5" customHeight="1" x14ac:dyDescent="0.25">
      <c r="B117" s="32"/>
      <c r="C117" s="5" t="s">
        <v>201</v>
      </c>
      <c r="D117" s="8" t="s">
        <v>55</v>
      </c>
      <c r="E117" s="27">
        <f>E118+E119</f>
        <v>44725000</v>
      </c>
      <c r="F117" s="27">
        <f>F118+F119</f>
        <v>44725000</v>
      </c>
      <c r="G117" s="27">
        <f t="shared" ref="G117:Q117" si="67">G118+G119</f>
        <v>0</v>
      </c>
      <c r="H117" s="27">
        <f t="shared" si="67"/>
        <v>0</v>
      </c>
      <c r="I117" s="27">
        <f t="shared" si="67"/>
        <v>0</v>
      </c>
      <c r="J117" s="27">
        <f t="shared" si="67"/>
        <v>0</v>
      </c>
      <c r="K117" s="27">
        <f t="shared" si="67"/>
        <v>0</v>
      </c>
      <c r="L117" s="27">
        <f t="shared" si="67"/>
        <v>0</v>
      </c>
      <c r="M117" s="27">
        <f t="shared" si="67"/>
        <v>0</v>
      </c>
      <c r="N117" s="27">
        <f t="shared" si="67"/>
        <v>0</v>
      </c>
      <c r="O117" s="27">
        <f t="shared" si="67"/>
        <v>0</v>
      </c>
      <c r="P117" s="27">
        <f t="shared" si="67"/>
        <v>0</v>
      </c>
      <c r="Q117" s="27">
        <f t="shared" si="67"/>
        <v>0</v>
      </c>
      <c r="R117" s="27">
        <f t="shared" si="48"/>
        <v>44725000</v>
      </c>
      <c r="S117" s="30">
        <f t="shared" si="56"/>
        <v>0</v>
      </c>
      <c r="T117" s="27">
        <f>T118+T119</f>
        <v>0</v>
      </c>
      <c r="U117" s="27">
        <f>U118+U119</f>
        <v>44725000</v>
      </c>
      <c r="V117" s="27">
        <f>V118+V119</f>
        <v>0</v>
      </c>
      <c r="W117" s="27">
        <f>W118+W119</f>
        <v>0</v>
      </c>
    </row>
    <row r="118" spans="1:23" s="2" customFormat="1" ht="40.5" customHeight="1" x14ac:dyDescent="0.25">
      <c r="B118" s="32"/>
      <c r="C118" s="5" t="s">
        <v>202</v>
      </c>
      <c r="D118" s="8" t="s">
        <v>109</v>
      </c>
      <c r="E118" s="9">
        <v>725000</v>
      </c>
      <c r="F118" s="27">
        <f>F120</f>
        <v>725000</v>
      </c>
      <c r="G118" s="27">
        <f t="shared" ref="G118:Q118" si="68">G120</f>
        <v>0</v>
      </c>
      <c r="H118" s="27">
        <f t="shared" si="68"/>
        <v>0</v>
      </c>
      <c r="I118" s="27">
        <f t="shared" si="68"/>
        <v>0</v>
      </c>
      <c r="J118" s="27">
        <f t="shared" si="68"/>
        <v>0</v>
      </c>
      <c r="K118" s="27">
        <f t="shared" si="68"/>
        <v>0</v>
      </c>
      <c r="L118" s="27">
        <f t="shared" si="68"/>
        <v>0</v>
      </c>
      <c r="M118" s="27">
        <f t="shared" si="68"/>
        <v>0</v>
      </c>
      <c r="N118" s="27">
        <f t="shared" ref="N118:O119" si="69">N120</f>
        <v>0</v>
      </c>
      <c r="O118" s="27">
        <f t="shared" si="68"/>
        <v>0</v>
      </c>
      <c r="P118" s="27">
        <f t="shared" ref="P118:Q119" si="70">P120</f>
        <v>0</v>
      </c>
      <c r="Q118" s="27">
        <f t="shared" si="68"/>
        <v>0</v>
      </c>
      <c r="R118" s="27">
        <f t="shared" si="48"/>
        <v>725000</v>
      </c>
      <c r="S118" s="30">
        <f t="shared" si="56"/>
        <v>0</v>
      </c>
      <c r="T118" s="9"/>
      <c r="U118" s="27">
        <f>U120</f>
        <v>725000</v>
      </c>
      <c r="V118" s="27">
        <f>V120</f>
        <v>0</v>
      </c>
      <c r="W118" s="27">
        <f>W120</f>
        <v>0</v>
      </c>
    </row>
    <row r="119" spans="1:23" s="2" customFormat="1" ht="40.5" customHeight="1" x14ac:dyDescent="0.25">
      <c r="B119" s="32"/>
      <c r="C119" s="5" t="s">
        <v>203</v>
      </c>
      <c r="D119" s="8" t="s">
        <v>110</v>
      </c>
      <c r="E119" s="9">
        <v>44000000</v>
      </c>
      <c r="F119" s="27">
        <f>F121</f>
        <v>44000000</v>
      </c>
      <c r="G119" s="27">
        <f t="shared" ref="G119:M119" si="71">G121</f>
        <v>0</v>
      </c>
      <c r="H119" s="27">
        <f t="shared" si="71"/>
        <v>0</v>
      </c>
      <c r="I119" s="27">
        <f t="shared" si="71"/>
        <v>0</v>
      </c>
      <c r="J119" s="27">
        <f t="shared" si="71"/>
        <v>0</v>
      </c>
      <c r="K119" s="27">
        <f t="shared" si="71"/>
        <v>0</v>
      </c>
      <c r="L119" s="27">
        <f t="shared" si="71"/>
        <v>0</v>
      </c>
      <c r="M119" s="27">
        <f t="shared" si="71"/>
        <v>0</v>
      </c>
      <c r="N119" s="27">
        <f t="shared" si="69"/>
        <v>0</v>
      </c>
      <c r="O119" s="27">
        <f t="shared" si="69"/>
        <v>0</v>
      </c>
      <c r="P119" s="27">
        <f t="shared" si="70"/>
        <v>0</v>
      </c>
      <c r="Q119" s="27">
        <f t="shared" si="70"/>
        <v>0</v>
      </c>
      <c r="R119" s="27">
        <f t="shared" si="48"/>
        <v>44000000</v>
      </c>
      <c r="S119" s="30">
        <f t="shared" si="56"/>
        <v>0</v>
      </c>
      <c r="T119" s="9"/>
      <c r="U119" s="27">
        <f>U121</f>
        <v>44000000</v>
      </c>
      <c r="V119" s="27">
        <f t="shared" ref="V119:W119" si="72">V121</f>
        <v>0</v>
      </c>
      <c r="W119" s="27">
        <f t="shared" si="72"/>
        <v>0</v>
      </c>
    </row>
    <row r="120" spans="1:23" s="2" customFormat="1" ht="54.75" customHeight="1" x14ac:dyDescent="0.25">
      <c r="A120" s="2" t="s">
        <v>59</v>
      </c>
      <c r="B120" s="32"/>
      <c r="C120" s="22" t="s">
        <v>67</v>
      </c>
      <c r="D120" s="10" t="s">
        <v>112</v>
      </c>
      <c r="E120" s="9"/>
      <c r="F120" s="12">
        <v>725000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">
        <f t="shared" si="48"/>
        <v>725000</v>
      </c>
      <c r="S120" s="20">
        <f t="shared" ref="S120:S134" si="73">U120-R120</f>
        <v>0</v>
      </c>
      <c r="T120" s="9"/>
      <c r="U120" s="12">
        <v>725000</v>
      </c>
      <c r="V120" s="12"/>
      <c r="W120" s="7"/>
    </row>
    <row r="121" spans="1:23" s="2" customFormat="1" ht="30" customHeight="1" x14ac:dyDescent="0.25">
      <c r="A121" s="2" t="s">
        <v>59</v>
      </c>
      <c r="B121" s="32"/>
      <c r="C121" s="23" t="s">
        <v>85</v>
      </c>
      <c r="D121" s="10" t="s">
        <v>204</v>
      </c>
      <c r="E121" s="9"/>
      <c r="F121" s="12">
        <v>44000000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">
        <f t="shared" si="48"/>
        <v>44000000</v>
      </c>
      <c r="S121" s="20">
        <f t="shared" si="73"/>
        <v>0</v>
      </c>
      <c r="T121" s="9"/>
      <c r="U121" s="12">
        <v>44000000</v>
      </c>
      <c r="V121" s="12"/>
      <c r="W121" s="7"/>
    </row>
    <row r="122" spans="1:23" s="2" customFormat="1" ht="53.25" customHeight="1" x14ac:dyDescent="0.25">
      <c r="A122" s="2" t="s">
        <v>59</v>
      </c>
      <c r="B122" s="32"/>
      <c r="C122" s="23" t="s">
        <v>122</v>
      </c>
      <c r="D122" s="10" t="s">
        <v>123</v>
      </c>
      <c r="E122" s="9"/>
      <c r="F122" s="12">
        <v>1227000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48"/>
        <v>1227000</v>
      </c>
      <c r="S122" s="20">
        <f t="shared" si="73"/>
        <v>0</v>
      </c>
      <c r="T122" s="9"/>
      <c r="U122" s="12">
        <v>1227000</v>
      </c>
      <c r="V122" s="12"/>
      <c r="W122" s="7"/>
    </row>
    <row r="123" spans="1:23" s="2" customFormat="1" ht="15.75" x14ac:dyDescent="0.25">
      <c r="B123" s="32"/>
      <c r="C123" s="5" t="s">
        <v>205</v>
      </c>
      <c r="D123" s="8" t="s">
        <v>56</v>
      </c>
      <c r="E123" s="27">
        <v>26000000</v>
      </c>
      <c r="F123" s="27">
        <f t="shared" ref="F123:Q123" si="74">F124+F125+F126+F127</f>
        <v>26000000</v>
      </c>
      <c r="G123" s="27">
        <f t="shared" si="74"/>
        <v>0</v>
      </c>
      <c r="H123" s="27">
        <f t="shared" si="74"/>
        <v>0</v>
      </c>
      <c r="I123" s="27">
        <f t="shared" si="74"/>
        <v>0</v>
      </c>
      <c r="J123" s="27">
        <f t="shared" si="74"/>
        <v>0</v>
      </c>
      <c r="K123" s="27">
        <f t="shared" si="74"/>
        <v>0</v>
      </c>
      <c r="L123" s="27">
        <f t="shared" si="74"/>
        <v>0</v>
      </c>
      <c r="M123" s="27">
        <f t="shared" si="74"/>
        <v>0</v>
      </c>
      <c r="N123" s="27">
        <f t="shared" ref="N123" si="75">N124+N125+N126+N127</f>
        <v>0</v>
      </c>
      <c r="O123" s="27">
        <f t="shared" si="74"/>
        <v>0</v>
      </c>
      <c r="P123" s="27">
        <f t="shared" ref="P123" si="76">P124+P125+P126+P127</f>
        <v>0</v>
      </c>
      <c r="Q123" s="27">
        <f t="shared" si="74"/>
        <v>0</v>
      </c>
      <c r="R123" s="27">
        <f t="shared" si="48"/>
        <v>26000000</v>
      </c>
      <c r="S123" s="30">
        <f t="shared" si="73"/>
        <v>0</v>
      </c>
      <c r="T123" s="27"/>
      <c r="U123" s="27">
        <f t="shared" ref="U123" si="77">U124+U125+U126+U127</f>
        <v>26000000</v>
      </c>
      <c r="V123" s="27">
        <f>V124+V125+V126+V127</f>
        <v>0</v>
      </c>
      <c r="W123" s="27">
        <f t="shared" ref="W123" si="78">W124+W125+W126+W127</f>
        <v>0</v>
      </c>
    </row>
    <row r="124" spans="1:23" s="2" customFormat="1" ht="119.25" customHeight="1" x14ac:dyDescent="0.25">
      <c r="A124" s="2" t="s">
        <v>59</v>
      </c>
      <c r="B124" s="40" t="s">
        <v>136</v>
      </c>
      <c r="C124" s="22" t="s">
        <v>67</v>
      </c>
      <c r="D124" s="10" t="s">
        <v>225</v>
      </c>
      <c r="E124" s="9"/>
      <c r="F124" s="12">
        <v>19325800</v>
      </c>
      <c r="G124" s="12">
        <v>-7200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36">
        <f t="shared" si="48"/>
        <v>19318600</v>
      </c>
      <c r="S124" s="20">
        <f t="shared" si="73"/>
        <v>7200</v>
      </c>
      <c r="T124" s="9"/>
      <c r="U124" s="12">
        <v>19325800</v>
      </c>
      <c r="V124" s="12"/>
      <c r="W124" s="7"/>
    </row>
    <row r="125" spans="1:23" s="2" customFormat="1" ht="43.5" customHeight="1" x14ac:dyDescent="0.25">
      <c r="A125" s="2" t="s">
        <v>59</v>
      </c>
      <c r="B125" s="40"/>
      <c r="C125" s="22" t="s">
        <v>76</v>
      </c>
      <c r="D125" s="10" t="s">
        <v>206</v>
      </c>
      <c r="E125" s="9"/>
      <c r="F125" s="12">
        <v>3738500</v>
      </c>
      <c r="G125" s="12">
        <v>3600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36">
        <f t="shared" si="48"/>
        <v>3742100</v>
      </c>
      <c r="S125" s="20">
        <f t="shared" si="73"/>
        <v>-3600</v>
      </c>
      <c r="T125" s="9"/>
      <c r="U125" s="12">
        <v>3738500</v>
      </c>
      <c r="V125" s="12"/>
      <c r="W125" s="7"/>
    </row>
    <row r="126" spans="1:23" s="2" customFormat="1" ht="33" customHeight="1" x14ac:dyDescent="0.25">
      <c r="A126" s="2" t="s">
        <v>59</v>
      </c>
      <c r="B126" s="40"/>
      <c r="C126" s="22" t="s">
        <v>68</v>
      </c>
      <c r="D126" s="10" t="s">
        <v>207</v>
      </c>
      <c r="E126" s="9"/>
      <c r="F126" s="12">
        <v>209700</v>
      </c>
      <c r="G126" s="12">
        <v>3600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36">
        <f t="shared" si="48"/>
        <v>213300</v>
      </c>
      <c r="S126" s="20">
        <f t="shared" si="73"/>
        <v>-3600</v>
      </c>
      <c r="T126" s="9"/>
      <c r="U126" s="12">
        <v>209700</v>
      </c>
      <c r="V126" s="12"/>
      <c r="W126" s="7"/>
    </row>
    <row r="127" spans="1:23" s="2" customFormat="1" ht="64.5" customHeight="1" x14ac:dyDescent="0.25">
      <c r="A127" s="2" t="s">
        <v>59</v>
      </c>
      <c r="B127" s="40"/>
      <c r="C127" s="22" t="s">
        <v>79</v>
      </c>
      <c r="D127" s="10" t="s">
        <v>208</v>
      </c>
      <c r="E127" s="9"/>
      <c r="F127" s="12">
        <v>2726000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36">
        <f t="shared" si="48"/>
        <v>2726000</v>
      </c>
      <c r="S127" s="20">
        <f t="shared" si="73"/>
        <v>0</v>
      </c>
      <c r="T127" s="9"/>
      <c r="U127" s="12">
        <v>2726000</v>
      </c>
      <c r="V127" s="12"/>
      <c r="W127" s="7"/>
    </row>
    <row r="128" spans="1:23" s="2" customFormat="1" ht="15.75" x14ac:dyDescent="0.25">
      <c r="B128" s="32"/>
      <c r="C128" s="5" t="s">
        <v>209</v>
      </c>
      <c r="D128" s="8" t="s">
        <v>57</v>
      </c>
      <c r="E128" s="27">
        <v>20000000</v>
      </c>
      <c r="F128" s="27">
        <f>SUM(F129:F130)</f>
        <v>20000000</v>
      </c>
      <c r="G128" s="27">
        <f t="shared" ref="G128:Q128" si="79">SUM(G129:G130)</f>
        <v>0</v>
      </c>
      <c r="H128" s="27">
        <f t="shared" si="79"/>
        <v>0</v>
      </c>
      <c r="I128" s="27">
        <f t="shared" si="79"/>
        <v>0</v>
      </c>
      <c r="J128" s="27">
        <f t="shared" si="79"/>
        <v>0</v>
      </c>
      <c r="K128" s="27">
        <f t="shared" si="79"/>
        <v>0</v>
      </c>
      <c r="L128" s="27">
        <f t="shared" si="79"/>
        <v>0</v>
      </c>
      <c r="M128" s="27">
        <f t="shared" si="79"/>
        <v>0</v>
      </c>
      <c r="N128" s="27">
        <f t="shared" si="79"/>
        <v>0</v>
      </c>
      <c r="O128" s="27">
        <f t="shared" si="79"/>
        <v>0</v>
      </c>
      <c r="P128" s="27">
        <f t="shared" si="79"/>
        <v>0</v>
      </c>
      <c r="Q128" s="27">
        <f t="shared" si="79"/>
        <v>0</v>
      </c>
      <c r="R128" s="27">
        <f t="shared" si="48"/>
        <v>20000000</v>
      </c>
      <c r="S128" s="30">
        <f t="shared" si="73"/>
        <v>0</v>
      </c>
      <c r="T128" s="27">
        <f t="shared" ref="T128" si="80">SUM(T129:T130)</f>
        <v>0</v>
      </c>
      <c r="U128" s="27">
        <f>SUM(U129:U130)</f>
        <v>20000000</v>
      </c>
      <c r="V128" s="27">
        <f t="shared" ref="V128" si="81">SUM(V129:V130)</f>
        <v>0</v>
      </c>
      <c r="W128" s="7">
        <f t="shared" ref="W128" si="82">SUM(W129:W130)</f>
        <v>0</v>
      </c>
    </row>
    <row r="129" spans="2:23" s="2" customFormat="1" ht="75" x14ac:dyDescent="0.25">
      <c r="B129" s="32" t="s">
        <v>136</v>
      </c>
      <c r="C129" s="22" t="s">
        <v>67</v>
      </c>
      <c r="D129" s="10" t="s">
        <v>211</v>
      </c>
      <c r="E129" s="27"/>
      <c r="F129" s="9">
        <v>19995000</v>
      </c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9">
        <f t="shared" ref="R129:R130" si="83">F129+G129+H129+I129+J129+L129+M129+K129+O129+Q129+N129+P129</f>
        <v>19995000</v>
      </c>
      <c r="S129" s="38">
        <f t="shared" ref="S129:S130" si="84">U129-R129</f>
        <v>0</v>
      </c>
      <c r="T129" s="27"/>
      <c r="U129" s="27">
        <v>19995000</v>
      </c>
      <c r="V129" s="27"/>
      <c r="W129" s="7"/>
    </row>
    <row r="130" spans="2:23" s="2" customFormat="1" ht="60" x14ac:dyDescent="0.25">
      <c r="B130" s="32" t="s">
        <v>136</v>
      </c>
      <c r="C130" s="22" t="s">
        <v>76</v>
      </c>
      <c r="D130" s="10" t="s">
        <v>212</v>
      </c>
      <c r="E130" s="27"/>
      <c r="F130" s="9">
        <v>5000</v>
      </c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9">
        <f t="shared" si="83"/>
        <v>5000</v>
      </c>
      <c r="S130" s="38">
        <f t="shared" si="84"/>
        <v>0</v>
      </c>
      <c r="T130" s="27"/>
      <c r="U130" s="27">
        <v>5000</v>
      </c>
      <c r="V130" s="27"/>
      <c r="W130" s="7"/>
    </row>
    <row r="131" spans="2:23" s="2" customFormat="1" ht="30" x14ac:dyDescent="0.25">
      <c r="B131" s="32"/>
      <c r="C131" s="5" t="s">
        <v>210</v>
      </c>
      <c r="D131" s="8" t="s">
        <v>224</v>
      </c>
      <c r="E131" s="27">
        <v>1000000</v>
      </c>
      <c r="F131" s="27">
        <f>SUM(F132:F133)</f>
        <v>1000000</v>
      </c>
      <c r="G131" s="27">
        <f t="shared" ref="G131:Q131" si="85">SUM(G132:G133)</f>
        <v>0</v>
      </c>
      <c r="H131" s="27">
        <f t="shared" si="85"/>
        <v>0</v>
      </c>
      <c r="I131" s="27">
        <f t="shared" si="85"/>
        <v>0</v>
      </c>
      <c r="J131" s="27">
        <f t="shared" si="85"/>
        <v>0</v>
      </c>
      <c r="K131" s="27">
        <f t="shared" si="85"/>
        <v>0</v>
      </c>
      <c r="L131" s="27">
        <f t="shared" si="85"/>
        <v>0</v>
      </c>
      <c r="M131" s="27">
        <f t="shared" si="85"/>
        <v>0</v>
      </c>
      <c r="N131" s="27">
        <f t="shared" si="85"/>
        <v>0</v>
      </c>
      <c r="O131" s="27">
        <f t="shared" si="85"/>
        <v>0</v>
      </c>
      <c r="P131" s="27">
        <f t="shared" si="85"/>
        <v>0</v>
      </c>
      <c r="Q131" s="27">
        <f t="shared" si="85"/>
        <v>0</v>
      </c>
      <c r="R131" s="27">
        <f t="shared" si="48"/>
        <v>1000000</v>
      </c>
      <c r="S131" s="30">
        <f t="shared" si="73"/>
        <v>0</v>
      </c>
      <c r="T131" s="27">
        <f t="shared" ref="T131" si="86">SUM(T132:T133)</f>
        <v>0</v>
      </c>
      <c r="U131" s="27">
        <f>SUM(U132:U133)</f>
        <v>1000000</v>
      </c>
      <c r="V131" s="27">
        <f t="shared" ref="V131" si="87">SUM(V132:V133)</f>
        <v>0</v>
      </c>
      <c r="W131" s="7">
        <f t="shared" ref="W131" si="88">SUM(W132:W133)</f>
        <v>0</v>
      </c>
    </row>
    <row r="132" spans="2:23" s="2" customFormat="1" ht="30" x14ac:dyDescent="0.25">
      <c r="B132" s="32" t="s">
        <v>114</v>
      </c>
      <c r="C132" s="22" t="s">
        <v>67</v>
      </c>
      <c r="D132" s="10" t="s">
        <v>213</v>
      </c>
      <c r="E132" s="27"/>
      <c r="F132" s="9">
        <v>800000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9">
        <f t="shared" ref="R132:R133" si="89">F132+G132+H132+I132+J132+L132+M132+K132+O132+Q132+N132+P132</f>
        <v>800000</v>
      </c>
      <c r="S132" s="38">
        <f t="shared" ref="S132:S133" si="90">U132-R132</f>
        <v>0</v>
      </c>
      <c r="T132" s="27"/>
      <c r="U132" s="27">
        <v>800000</v>
      </c>
      <c r="V132" s="27"/>
      <c r="W132" s="7"/>
    </row>
    <row r="133" spans="2:23" s="2" customFormat="1" ht="30" x14ac:dyDescent="0.25">
      <c r="B133" s="32" t="s">
        <v>114</v>
      </c>
      <c r="C133" s="22" t="s">
        <v>76</v>
      </c>
      <c r="D133" s="10" t="s">
        <v>214</v>
      </c>
      <c r="E133" s="27"/>
      <c r="F133" s="9">
        <v>200000</v>
      </c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9">
        <f t="shared" si="89"/>
        <v>200000</v>
      </c>
      <c r="S133" s="38">
        <f t="shared" si="90"/>
        <v>0</v>
      </c>
      <c r="T133" s="27"/>
      <c r="U133" s="27">
        <v>200000</v>
      </c>
      <c r="V133" s="27"/>
      <c r="W133" s="7"/>
    </row>
    <row r="134" spans="2:23" ht="60" x14ac:dyDescent="0.25">
      <c r="B134" s="32" t="s">
        <v>136</v>
      </c>
      <c r="C134" s="5" t="s">
        <v>216</v>
      </c>
      <c r="D134" s="8" t="s">
        <v>215</v>
      </c>
      <c r="E134" s="27">
        <v>20000000</v>
      </c>
      <c r="F134" s="27">
        <v>20000000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>
        <f t="shared" si="48"/>
        <v>20000000</v>
      </c>
      <c r="S134" s="30">
        <f t="shared" si="73"/>
        <v>0</v>
      </c>
      <c r="T134" s="27"/>
      <c r="U134" s="27">
        <v>20000000</v>
      </c>
      <c r="V134" s="27"/>
      <c r="W134" s="27"/>
    </row>
  </sheetData>
  <autoFilter ref="A2:W131"/>
  <mergeCells count="7">
    <mergeCell ref="B112:B116"/>
    <mergeCell ref="B124:B127"/>
    <mergeCell ref="B13:B18"/>
    <mergeCell ref="B64:B71"/>
    <mergeCell ref="B92:B96"/>
    <mergeCell ref="B99:B104"/>
    <mergeCell ref="B106:B110"/>
  </mergeCells>
  <pageMargins left="0.7" right="0.7" top="0.75" bottom="0.75" header="0.3" footer="0.3"/>
  <pageSetup scale="47" fitToHeight="0" orientation="landscape" horizontalDpi="4294967292" r:id="rId1"/>
  <colBreaks count="2" manualBreakCount="2">
    <brk id="5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"/>
  <sheetViews>
    <sheetView view="pageBreakPreview" zoomScaleNormal="100" zoomScaleSheetLayoutView="100" workbookViewId="0">
      <pane xSplit="4" ySplit="2" topLeftCell="F3" activePane="bottomRight" state="frozen"/>
      <selection pane="topRight" activeCell="D1" sqref="D1"/>
      <selection pane="bottomLeft" activeCell="A3" sqref="A3"/>
      <selection pane="bottomRight" activeCell="I18" sqref="I18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220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4" s="2" customFormat="1" ht="15.75" x14ac:dyDescent="0.25">
      <c r="B3" s="32"/>
      <c r="C3" s="5" t="s">
        <v>221</v>
      </c>
      <c r="D3" s="8" t="s">
        <v>217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f>T4+T5</f>
        <v>0</v>
      </c>
      <c r="U3" s="27">
        <f>U4+U5</f>
        <v>11000000</v>
      </c>
      <c r="V3" s="27">
        <f t="shared" ref="V3" si="3">V4+V5</f>
        <v>0</v>
      </c>
      <c r="W3" s="27">
        <f t="shared" ref="W3" si="4">W4+W5</f>
        <v>0</v>
      </c>
    </row>
    <row r="4" spans="2:24" s="2" customFormat="1" ht="15.75" x14ac:dyDescent="0.25">
      <c r="B4" s="32"/>
      <c r="C4" s="5" t="s">
        <v>222</v>
      </c>
      <c r="D4" s="8" t="s">
        <v>217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/>
      <c r="U4" s="27">
        <f>U7+U8+U9</f>
        <v>9900000</v>
      </c>
      <c r="V4" s="27">
        <f t="shared" ref="V4:W4" si="6">V6+V7+V8</f>
        <v>0</v>
      </c>
      <c r="W4" s="27">
        <f t="shared" si="6"/>
        <v>0</v>
      </c>
    </row>
    <row r="5" spans="2:24" s="2" customFormat="1" ht="45" x14ac:dyDescent="0.25">
      <c r="B5" s="32"/>
      <c r="C5" s="5" t="s">
        <v>223</v>
      </c>
      <c r="D5" s="8" t="s">
        <v>218</v>
      </c>
      <c r="E5" s="27">
        <v>1100000</v>
      </c>
      <c r="F5" s="27">
        <f>F6</f>
        <v>1100000</v>
      </c>
      <c r="G5" s="27">
        <f t="shared" ref="G5:Q5" si="7">G6</f>
        <v>0</v>
      </c>
      <c r="H5" s="27">
        <f t="shared" si="7"/>
        <v>0</v>
      </c>
      <c r="I5" s="27">
        <f t="shared" si="7"/>
        <v>0</v>
      </c>
      <c r="J5" s="27">
        <f t="shared" si="7"/>
        <v>0</v>
      </c>
      <c r="K5" s="27">
        <f t="shared" si="7"/>
        <v>0</v>
      </c>
      <c r="L5" s="27">
        <f t="shared" si="7"/>
        <v>0</v>
      </c>
      <c r="M5" s="27">
        <f t="shared" si="7"/>
        <v>0</v>
      </c>
      <c r="N5" s="27">
        <f t="shared" si="7"/>
        <v>0</v>
      </c>
      <c r="O5" s="27">
        <f t="shared" si="7"/>
        <v>0</v>
      </c>
      <c r="P5" s="27">
        <f t="shared" si="7"/>
        <v>0</v>
      </c>
      <c r="Q5" s="27">
        <f t="shared" si="7"/>
        <v>0</v>
      </c>
      <c r="R5" s="27">
        <f t="shared" si="1"/>
        <v>1100000</v>
      </c>
      <c r="S5" s="30">
        <f t="shared" si="2"/>
        <v>0</v>
      </c>
      <c r="T5" s="27"/>
      <c r="U5" s="27">
        <f>U6</f>
        <v>1100000</v>
      </c>
      <c r="V5" s="27">
        <f t="shared" ref="V5:W5" si="8">V9</f>
        <v>0</v>
      </c>
      <c r="W5" s="27">
        <f t="shared" si="8"/>
        <v>0</v>
      </c>
    </row>
    <row r="6" spans="2:24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9">U6-R6</f>
        <v>0</v>
      </c>
      <c r="T6" s="9"/>
      <c r="U6" s="12">
        <v>1100000</v>
      </c>
      <c r="V6" s="12"/>
      <c r="W6" s="9"/>
    </row>
    <row r="7" spans="2:24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9"/>
        <v>0</v>
      </c>
      <c r="T7" s="9"/>
      <c r="U7" s="12">
        <v>7900000</v>
      </c>
      <c r="V7" s="12"/>
      <c r="W7" s="9"/>
    </row>
    <row r="8" spans="2:24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9"/>
        <v>0</v>
      </c>
      <c r="T8" s="9"/>
      <c r="U8" s="12">
        <v>800000</v>
      </c>
      <c r="V8" s="12"/>
      <c r="W8" s="9"/>
    </row>
    <row r="9" spans="2:24" s="2" customFormat="1" ht="21.75" customHeight="1" x14ac:dyDescent="0.25">
      <c r="B9" s="32"/>
      <c r="C9" s="24" t="s">
        <v>219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9"/>
        <v>0</v>
      </c>
      <c r="T9" s="9"/>
      <c r="U9" s="12">
        <v>1200000</v>
      </c>
      <c r="V9" s="12"/>
      <c r="W9" s="9"/>
      <c r="X9" s="29"/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693</vt:lpstr>
      <vt:lpstr>169</vt:lpstr>
      <vt:lpstr>'693'!OLE_LINK1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2019-04-08T11:07:41Z</dcterms:modified>
</cp:coreProperties>
</file>